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НМЦ" sheetId="4" r:id="rId1"/>
    <sheet name="Администрация" sheetId="15" r:id="rId2"/>
    <sheet name="КДН" sheetId="16" r:id="rId3"/>
    <sheet name="ОТ" sheetId="18" r:id="rId4"/>
    <sheet name="ООиП" sheetId="19" r:id="rId5"/>
    <sheet name="Архив" sheetId="20" r:id="rId6"/>
    <sheet name="АК" sheetId="21" r:id="rId7"/>
    <sheet name="Общий" sheetId="23" r:id="rId8"/>
  </sheets>
  <definedNames>
    <definedName name="_xlnm._FilterDatabase" localSheetId="0" hidden="1">НМЦ!$A$7:$N$125</definedName>
  </definedNames>
  <calcPr calcId="145621"/>
</workbook>
</file>

<file path=xl/calcChain.xml><?xml version="1.0" encoding="utf-8"?>
<calcChain xmlns="http://schemas.openxmlformats.org/spreadsheetml/2006/main">
  <c r="N9" i="4" l="1"/>
  <c r="D137" i="4" l="1"/>
  <c r="N122" i="4" s="1"/>
  <c r="C137" i="4"/>
  <c r="D135" i="4"/>
  <c r="K8" i="18"/>
  <c r="A46" i="23" l="1"/>
  <c r="M83" i="4" l="1"/>
  <c r="N83" i="4" s="1"/>
  <c r="F80" i="4"/>
  <c r="M78" i="4"/>
  <c r="N78" i="4" s="1"/>
  <c r="M73" i="4"/>
  <c r="N73" i="4" s="1"/>
  <c r="M68" i="4"/>
  <c r="N68" i="4" s="1"/>
  <c r="F59" i="4"/>
  <c r="M57" i="4"/>
  <c r="N57" i="4" s="1"/>
  <c r="F65" i="4" l="1"/>
  <c r="F121" i="4"/>
  <c r="F119" i="4"/>
  <c r="F117" i="4"/>
  <c r="F115" i="4"/>
  <c r="F113" i="4"/>
  <c r="F111" i="4"/>
  <c r="F109" i="4"/>
  <c r="F107" i="4"/>
  <c r="F105" i="4"/>
  <c r="F103" i="4"/>
  <c r="F101" i="4"/>
  <c r="F99" i="4"/>
  <c r="F97" i="4"/>
  <c r="F95" i="4"/>
  <c r="F93" i="4"/>
  <c r="F91" i="4"/>
  <c r="F89" i="4"/>
  <c r="F63" i="4"/>
  <c r="F61" i="4"/>
  <c r="F19" i="4"/>
  <c r="F17" i="4"/>
  <c r="F15" i="4"/>
  <c r="F13" i="4"/>
  <c r="F85" i="4"/>
  <c r="M76" i="4"/>
  <c r="N76" i="4" s="1"/>
  <c r="M81" i="4"/>
  <c r="N81" i="4" s="1"/>
  <c r="F75" i="4"/>
  <c r="M71" i="4"/>
  <c r="N71" i="4" s="1"/>
  <c r="F70" i="4"/>
  <c r="M66" i="4"/>
  <c r="N66" i="4" s="1"/>
  <c r="F87" i="4"/>
  <c r="U21" i="4" l="1"/>
  <c r="M120" i="4"/>
  <c r="N120" i="4" s="1"/>
  <c r="N121" i="4" s="1"/>
  <c r="M118" i="4"/>
  <c r="N118" i="4" s="1"/>
  <c r="N119" i="4" s="1"/>
  <c r="M116" i="4"/>
  <c r="N116" i="4" s="1"/>
  <c r="N117" i="4" s="1"/>
  <c r="M114" i="4"/>
  <c r="N114" i="4" s="1"/>
  <c r="N115" i="4" s="1"/>
  <c r="M112" i="4"/>
  <c r="N112" i="4" s="1"/>
  <c r="N113" i="4" s="1"/>
  <c r="M110" i="4"/>
  <c r="N110" i="4" s="1"/>
  <c r="N111" i="4" s="1"/>
  <c r="M108" i="4"/>
  <c r="N108" i="4" s="1"/>
  <c r="N109" i="4" s="1"/>
  <c r="M106" i="4"/>
  <c r="N106" i="4" s="1"/>
  <c r="N107" i="4" s="1"/>
  <c r="M104" i="4"/>
  <c r="N104" i="4" s="1"/>
  <c r="N105" i="4" s="1"/>
  <c r="M102" i="4"/>
  <c r="N102" i="4" s="1"/>
  <c r="N103" i="4" s="1"/>
  <c r="M100" i="4"/>
  <c r="N100" i="4" s="1"/>
  <c r="N101" i="4" s="1"/>
  <c r="M98" i="4"/>
  <c r="N98" i="4" s="1"/>
  <c r="N99" i="4" s="1"/>
  <c r="M96" i="4"/>
  <c r="N96" i="4" s="1"/>
  <c r="N97" i="4" s="1"/>
  <c r="M94" i="4"/>
  <c r="N94" i="4" s="1"/>
  <c r="N95" i="4" s="1"/>
  <c r="M92" i="4"/>
  <c r="N92" i="4" s="1"/>
  <c r="N93" i="4" s="1"/>
  <c r="M88" i="4"/>
  <c r="N88" i="4" s="1"/>
  <c r="N89" i="4" s="1"/>
  <c r="M90" i="4" l="1"/>
  <c r="N90" i="4" s="1"/>
  <c r="N91" i="4" s="1"/>
  <c r="M86" i="4" l="1"/>
  <c r="N86" i="4" s="1"/>
  <c r="M84" i="4"/>
  <c r="N84" i="4" s="1"/>
  <c r="M82" i="4"/>
  <c r="N82" i="4" s="1"/>
  <c r="N87" i="4" l="1"/>
  <c r="N85" i="4"/>
  <c r="M77" i="4"/>
  <c r="N77" i="4" s="1"/>
  <c r="M72" i="4"/>
  <c r="N72" i="4" s="1"/>
  <c r="M67" i="4"/>
  <c r="N67" i="4" s="1"/>
  <c r="M79" i="4"/>
  <c r="N79" i="4" s="1"/>
  <c r="M74" i="4"/>
  <c r="N74" i="4" s="1"/>
  <c r="M69" i="4"/>
  <c r="N69" i="4" s="1"/>
  <c r="M54" i="4"/>
  <c r="N54" i="4" s="1"/>
  <c r="M64" i="4"/>
  <c r="N64" i="4" s="1"/>
  <c r="N65" i="4" s="1"/>
  <c r="N70" i="4" l="1"/>
  <c r="N80" i="4"/>
  <c r="N75" i="4"/>
  <c r="M62" i="4"/>
  <c r="N62" i="4" s="1"/>
  <c r="N63" i="4" s="1"/>
  <c r="M24" i="4"/>
  <c r="N24" i="4" s="1"/>
  <c r="F34" i="4" l="1"/>
  <c r="F26" i="4"/>
  <c r="F30" i="4"/>
  <c r="F32" i="4"/>
  <c r="M31" i="4"/>
  <c r="N31" i="4" s="1"/>
  <c r="N32" i="4" s="1"/>
  <c r="M60" i="4" l="1"/>
  <c r="N60" i="4" s="1"/>
  <c r="N61" i="4" s="1"/>
  <c r="M58" i="4" l="1"/>
  <c r="N58" i="4" s="1"/>
  <c r="N59" i="4" s="1"/>
  <c r="F56" i="4" l="1"/>
  <c r="M55" i="4"/>
  <c r="N55" i="4" s="1"/>
  <c r="N56" i="4" s="1"/>
  <c r="F53" i="4"/>
  <c r="M52" i="4"/>
  <c r="N52" i="4" s="1"/>
  <c r="N53" i="4" s="1"/>
  <c r="F51" i="4"/>
  <c r="F49" i="4"/>
  <c r="F43" i="4"/>
  <c r="F45" i="4"/>
  <c r="F47" i="4"/>
  <c r="M50" i="4"/>
  <c r="N50" i="4" s="1"/>
  <c r="N51" i="4" s="1"/>
  <c r="M48" i="4" l="1"/>
  <c r="N48" i="4" s="1"/>
  <c r="N49" i="4" s="1"/>
  <c r="M46" i="4"/>
  <c r="F41" i="4"/>
  <c r="F38" i="4"/>
  <c r="F11" i="4"/>
  <c r="F23" i="4"/>
  <c r="M9" i="4"/>
  <c r="N46" i="4" l="1"/>
  <c r="N47" i="4" s="1"/>
  <c r="M44" i="4"/>
  <c r="N44" i="4" s="1"/>
  <c r="N45" i="4" s="1"/>
  <c r="M42" i="4"/>
  <c r="N42" i="4" s="1"/>
  <c r="M40" i="4"/>
  <c r="N40" i="4" s="1"/>
  <c r="M39" i="4"/>
  <c r="N39" i="4" s="1"/>
  <c r="M37" i="4"/>
  <c r="N37" i="4" s="1"/>
  <c r="M36" i="4"/>
  <c r="N36" i="4" s="1"/>
  <c r="M35" i="4"/>
  <c r="N35" i="4" s="1"/>
  <c r="M33" i="4"/>
  <c r="N33" i="4" s="1"/>
  <c r="N34" i="4" s="1"/>
  <c r="M29" i="4"/>
  <c r="N29" i="4" s="1"/>
  <c r="M28" i="4"/>
  <c r="N28" i="4" s="1"/>
  <c r="M27" i="4"/>
  <c r="N27" i="4" s="1"/>
  <c r="M25" i="4"/>
  <c r="N25" i="4" s="1"/>
  <c r="N26" i="4" s="1"/>
  <c r="M22" i="4"/>
  <c r="N22" i="4" s="1"/>
  <c r="M21" i="4"/>
  <c r="N21" i="4" s="1"/>
  <c r="M20" i="4"/>
  <c r="N20" i="4" s="1"/>
  <c r="M18" i="4"/>
  <c r="N18" i="4" s="1"/>
  <c r="M16" i="4"/>
  <c r="N16" i="4" s="1"/>
  <c r="M14" i="4"/>
  <c r="N14" i="4" s="1"/>
  <c r="M10" i="4"/>
  <c r="N10" i="4" s="1"/>
  <c r="M12" i="4"/>
  <c r="N12" i="4" s="1"/>
  <c r="N43" i="4" l="1"/>
  <c r="N23" i="4"/>
  <c r="N41" i="4"/>
  <c r="N38" i="4"/>
  <c r="N30" i="4"/>
  <c r="N11" i="4"/>
  <c r="N19" i="4"/>
  <c r="N17" i="4"/>
  <c r="N15" i="4"/>
  <c r="N13" i="4"/>
</calcChain>
</file>

<file path=xl/sharedStrings.xml><?xml version="1.0" encoding="utf-8"?>
<sst xmlns="http://schemas.openxmlformats.org/spreadsheetml/2006/main" count="621" uniqueCount="133">
  <si>
    <t>№ п.п (вида товара)</t>
  </si>
  <si>
    <t>Наименование  товара</t>
  </si>
  <si>
    <t>Характеристика товара</t>
  </si>
  <si>
    <t>Наименование отдела (управления) администрации города Югорска</t>
  </si>
  <si>
    <t>Кол-во</t>
  </si>
  <si>
    <t>Единичные цены (тарифы)</t>
  </si>
  <si>
    <t>Начальная цена, руб.</t>
  </si>
  <si>
    <t>Средняя цена, руб.</t>
  </si>
  <si>
    <t xml:space="preserve">Отдел КДН </t>
  </si>
  <si>
    <t>Охрана труда</t>
  </si>
  <si>
    <t>шт</t>
  </si>
  <si>
    <t>Ед.изм.</t>
  </si>
  <si>
    <t>Администрация</t>
  </si>
  <si>
    <t xml:space="preserve">ИТОГО по виду товара </t>
  </si>
  <si>
    <t>ИТОГО по виду товара</t>
  </si>
  <si>
    <t xml:space="preserve">КДН </t>
  </si>
  <si>
    <t xml:space="preserve">Охрана труда </t>
  </si>
  <si>
    <t>Постав-щик 1</t>
  </si>
  <si>
    <t>Постав-щик 2</t>
  </si>
  <si>
    <t>Постав-щик 3</t>
  </si>
  <si>
    <t>ОПЕКА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</si>
  <si>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</si>
  <si>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</si>
  <si>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</si>
  <si>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</si>
  <si>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</si>
  <si>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 xml:space="preserve">Тонер-картридж </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</si>
  <si>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</si>
  <si>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Тонер-картридж черный   для цветного МФУ Kyocera FS-C8525MFP, оригинальный от производителя, с ресурсом тонера не менее 12000 страниц формата А4 при 5% заполнении страницы. Использование картриджа не прекращает действие сертификата соответствия печатающего устройства</t>
  </si>
  <si>
    <t>Тонер-картридж голубой     для цветного МФУ Kyocera FS-C8525MFP, оригинальный от производителя, с ресурсом тонера не менее 6000 страниц формата А4 при 5% заполнении страницы. Использование картриджа не прекращает действие сертификата соответствия печатающего устройства.</t>
  </si>
  <si>
    <t>Тонер-картридж пурпурный     для цветного МФУ Kyocera FS-C8525MFP, оригинальный от производителя устройства, с ресурсом тонера не менее 6000 страниц формата А4 при 5% заполнении страницы. Использование картриджа не прекращает действие сертификата соответствия печатающего устройства.</t>
  </si>
  <si>
    <t>Тонер-картридж желтый    для цветного МФУ Kyocera FS-C8525MFP, оригинальный от производителя устройства, с ресурсом тонера не менее 6000 страниц формата А4 при 5% заполнении страницы. Использование картриджа не прекращает действие сертификата соответствия печатающего устройства.</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</si>
  <si>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</si>
  <si>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принтеров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</si>
  <si>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HP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</si>
  <si>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</si>
  <si>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Картридж для принтеров и МФУ HP LaserJet, поддерживаемые модели: HP DJ 3050, HP LJ 1010, HP LJ 1012, HP LJ 1015, HP LJ 1018, HP LJ 1020, HP LJ 1022n, HP LJ 1022nw, HP LJ 3015, HP LJ 3020, HP LJ 3030, HP LJ 3050Z, HP LJ 3052, HP LJ 3055, HP LJ M1005mfp, оригинальный от производителя устройства или совместимый с ним, с ресурсом тонера не менее 2000 страниц формата А4 при 5% заполнении страницы. Цвет черный</t>
  </si>
  <si>
    <t xml:space="preserve">Поставщик 1: </t>
  </si>
  <si>
    <t>Поставщик2 :</t>
  </si>
  <si>
    <t>Поставщик 3:</t>
  </si>
  <si>
    <t>АК</t>
  </si>
  <si>
    <t>ООиП</t>
  </si>
  <si>
    <t xml:space="preserve">Тонер  для принтеров Canon IR 1018/1020/1024, оригинальный от производителя устройства или совместимый с ним, с ресурсом тонера не менее 8000 страниц формата А4 при 5% заполнении страницы. Цвет черный. </t>
  </si>
  <si>
    <t>Картридж 12A</t>
  </si>
  <si>
    <t>Картридж 85A</t>
  </si>
  <si>
    <t>Картридж 106R01487</t>
  </si>
  <si>
    <t>Картридж         C-EXV 14</t>
  </si>
  <si>
    <t>Картридж         C-EXV 18</t>
  </si>
  <si>
    <t>Картридж         C-EXV 40</t>
  </si>
  <si>
    <t>Картридж        C-EXV-33</t>
  </si>
  <si>
    <t>Картридж 49A</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</si>
  <si>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</si>
  <si>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Тонер  для принтеров Canon IR 2520/2520IF/2525/2525i/2530/2530iоригинальный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</si>
  <si>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  для принтеров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</si>
  <si>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  для принтеров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</si>
  <si>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</si>
  <si>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Картридж 36A</t>
  </si>
  <si>
    <t>Картридж 505Х</t>
  </si>
  <si>
    <t>Картридж        Panasonic KX-FAT88А</t>
  </si>
  <si>
    <t>Заведующий по АХР</t>
  </si>
  <si>
    <t xml:space="preserve">Тонер  для факсов Panasonic KX-FL403/413оригинальный от производителя устройства или совместимый с ним, с ресурсом тонера не менее 2000 страниц формата А4 при 6% заполнении страницы. Цвет черный. </t>
  </si>
  <si>
    <t>Барабан для   Panasonic KX-FLC411/412/413</t>
  </si>
  <si>
    <t>Картридж 106R02310</t>
  </si>
  <si>
    <t>Картридж 78A</t>
  </si>
  <si>
    <t>Картридж 280A</t>
  </si>
  <si>
    <t xml:space="preserve">Картридж </t>
  </si>
  <si>
    <t>Тонер-картридж ТК-1140</t>
  </si>
  <si>
    <t>Тонер-картридж       ТК-170</t>
  </si>
  <si>
    <t xml:space="preserve">Тонер-картридж для принтера МФУKyocera P2135dn,FS-1320D, FS-1320DN, FS-1370DN, оригинальный от производителя устройства, с ресурсом тонера не менее 7200 страниц формата А4 при 5% заполнении страницы. Использование картриджа не прекращает действие сертификата соответствия печатающего устройства. Цвет черный. </t>
  </si>
  <si>
    <t xml:space="preserve">Тонер-картридж для принтера МФУ Kyocera M2035/2535, оригинальный от производителя устройства, с ресурсом тонера не менее 7200 страниц формата А4 при 5% заполнении страницы. Использование картриджа не прекращает действие сертификата соответствия печатающего устройства. Цвет черный. </t>
  </si>
  <si>
    <t>Тонер-картридж ТК-3100</t>
  </si>
  <si>
    <t xml:space="preserve">Тонер-картридж для принтера МФУ Kyocera M2100dn, оригинальный от производителя устройства, с ресурсом тонера не менее 12500 страниц формата А4 при 6% заполнении страницы. Использование картриджа не прекращает действие сертификата соответствия печатающего устройства. Цвет черный. </t>
  </si>
  <si>
    <t>Тонер-картридж ТК-475</t>
  </si>
  <si>
    <t xml:space="preserve">Тонер-картридж для принтера МФУ Kyocera FS-6030MFP/6530MFP/6025MFP, оригинальный от производителя устройства, с ресурсом тонера не менее 15000 страниц формата А4 при 5% заполнении страницы. Использование картриджа не прекращает действие сертификата соответствия печатающего устройства. Цвет черный. </t>
  </si>
  <si>
    <t>Тонер-картридж 590-K</t>
  </si>
  <si>
    <t xml:space="preserve">Тонер-картридж голубой     для цветного МФУ Kyocera FS-FS-C2026MFP/C2126MFP/C2526MFP/P6026CDN/P6526MFP, оригинальный от производителя, с ресурсом тонера не менее 7000 страниц формата А4 при 5% заполнении страницы. Использование картриджа не прекращает действие сертификата соответствия печатающего устройства. Цвет черный. </t>
  </si>
  <si>
    <t>Тонер-картридж 590-C</t>
  </si>
  <si>
    <t xml:space="preserve">Тонер-картридж голубой     для цветного МФУ Kyocera FS-FS-C2026MFP/C2126MFP/C2526MFP/P6026CDN/P6526MFP, оригинальный от производителя, с ресурсом тонера не менее 7000 страниц формата А4 при 5% заполнении страницы. Использование картриджа не прекращает действие сертификата соответствия печатающего устройства. Цвет голубой. </t>
  </si>
  <si>
    <t>Тонер-картридж 590-М</t>
  </si>
  <si>
    <t xml:space="preserve">Тонер-картридж голубой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Цвет голубой. </t>
  </si>
  <si>
    <t xml:space="preserve">Тонер-картридж голубой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Цвет пурпуный. </t>
  </si>
  <si>
    <t>Тонер-картридж 590-У</t>
  </si>
  <si>
    <t>Е.И. Чичасова</t>
  </si>
  <si>
    <t xml:space="preserve">Тонер-картридж желтый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t>
  </si>
  <si>
    <t xml:space="preserve">Тонер-картридж желтый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Цвет желтый. </t>
  </si>
  <si>
    <t xml:space="preserve">Тонер-картридж пурпуный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Цвет пурпуный. </t>
  </si>
  <si>
    <t>Картридж 9373А</t>
  </si>
  <si>
    <t>Картридж 9374А</t>
  </si>
  <si>
    <t>Печатающая головка</t>
  </si>
  <si>
    <t>Печатающая головка  для цветного принтера HP DesignJet T610/T770, Gray&amp;Fhoto Black</t>
  </si>
  <si>
    <t>Печатающая головка  для цветного принтера HP DesignJet T610/T770, MatteBlack&amp;Yellow</t>
  </si>
  <si>
    <t>Печатающая головка  для цветного принтера HP DesignJet T610/T770, Magenta&amp;Cyan</t>
  </si>
  <si>
    <t xml:space="preserve">Картридж желтый  для цветного принтера HP DesignJet T610/T770, оригинальный от производителя, с ресурсом тонера не менее 600 страниц формата А4 при 5% заполнении страницы. </t>
  </si>
  <si>
    <t xml:space="preserve">Картридж серый для цветного принтера HP DesignJet T610/T770, оригинальный от производителя, с ресурсом тонера не менее 6000 страниц формата А4 при 5% заполнении страницы. </t>
  </si>
  <si>
    <t>Картридж 740A</t>
  </si>
  <si>
    <t xml:space="preserve">Картридж  для принтеров HP LaserJet CP5220 оригинальный от производителя устройства или совместимый с ним, с ресурсом тонера не менее 7300 страниц формата А4 при 5% заполнении страницы. Цвет черный. </t>
  </si>
  <si>
    <t>Картридж 741A</t>
  </si>
  <si>
    <t xml:space="preserve">Картридж  для принтеров HP LaserJet CP5220 оригинальный от производителя устройства или совместимый с ним, с ресурсом тонера не менее 7300 страниц формата А4 при 5% заполнении страницы. Цвет голубой. </t>
  </si>
  <si>
    <t>Картридж 742A</t>
  </si>
  <si>
    <t>Картридж  для принтеров HP LaserJet CP5220 оригинальный от производителя устройства или совместимый с ним, с ресурсом тонера не менее 7300 страниц формата А4 при 5% заполнении страницы. Цвет желтый.</t>
  </si>
  <si>
    <t>Картридж 743A</t>
  </si>
  <si>
    <t>Картридж  для принтеров HP LaserJet CP5220 оригинальный от производителя устройства или совместимый с ним, с ресурсом тонера не менее 7300 страниц формата А4 при 5% заполнении страницы. Цвет пурпурный.</t>
  </si>
  <si>
    <t>Узел фотобарабана</t>
  </si>
  <si>
    <t>Узел фотобарабана для принтеров Kyocera M2035/2535M1320D/1035MFP/11358MFP</t>
  </si>
  <si>
    <t>Контейнеры с чернилами</t>
  </si>
  <si>
    <t>комплект</t>
  </si>
  <si>
    <t>Контейнеры с чернилами для  L300,  оригинальный от производителя устройства или совместимый с ним, с ресурсом тонера не менее 4100 страниц формата А4 при 5% заполнении страницы. Комплект 4 цвета (черный, голубой, пурпурный, желтый)</t>
  </si>
  <si>
    <t xml:space="preserve">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черный. </t>
  </si>
  <si>
    <t xml:space="preserve">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голубой </t>
  </si>
  <si>
    <t xml:space="preserve">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пурпурный </t>
  </si>
  <si>
    <t>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желтый.</t>
  </si>
  <si>
    <t>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светло-голубой.</t>
  </si>
  <si>
    <t>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светло-пурпурный.</t>
  </si>
  <si>
    <t>Барабан Panasonic для KX-FL441/412/413оригинальный от производителя устройства или совместимый с ним.</t>
  </si>
  <si>
    <t>ИТОГО</t>
  </si>
  <si>
    <t xml:space="preserve">вх. по эл. почте №5 от 11.02.2016 </t>
  </si>
  <si>
    <t xml:space="preserve">вх. по эл. почте №6 от 12.02.2016 </t>
  </si>
  <si>
    <t>Итого: Начальная (максимальная) цена контракта: 1 384 036,66 (один миллион триста восемьдесят четыре тысячи тридцать шесть) рублей 66 копеек.</t>
  </si>
  <si>
    <t xml:space="preserve">вх. по эл. почте №7 от 16.02.2016 </t>
  </si>
  <si>
    <t>Метод обоснования начальной (максимальной) цены: метод сопоставления рыночных цен</t>
  </si>
  <si>
    <t>IV. Обоснование начальной (максимальной) цены  контракта на поставку расходных материалов для копировально-множительной техники</t>
  </si>
  <si>
    <t>Способ размещения заказа: электронный аукцион среди субъектов малого предпринимательства и социально-ориентированных некоммерческих организаций</t>
  </si>
  <si>
    <t xml:space="preserve">№ п/п </t>
  </si>
  <si>
    <t>Наименование объекта закупки</t>
  </si>
  <si>
    <t>Характеристика объекта закупки</t>
  </si>
  <si>
    <t>Наименование структурного подразделения</t>
  </si>
  <si>
    <t xml:space="preserve">Тонер-картридж       </t>
  </si>
  <si>
    <t xml:space="preserve">Картридж         </t>
  </si>
  <si>
    <t xml:space="preserve">Картридж        </t>
  </si>
  <si>
    <t xml:space="preserve">Картридж       </t>
  </si>
  <si>
    <t xml:space="preserve">Барабан </t>
  </si>
  <si>
    <t>Тонер-картридж</t>
  </si>
  <si>
    <t>Картридж</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</si>
</sst>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204"/>
    </font>
    <font>
      <sz val="12"/>
      <color theme="1"/>
      <name val="Times New Roman"/>
      <family val="1"/>
      <charset val="204"/>
    </font>
    <font>
      <sz val="10"/>
      <color rgb="FF000000"/>
      <name val="Times New Roman"/>
      <family val="1"/>
      <charset val="204"/>
    </font>
    <font>
      <b/>
      <sz val="10"/>
      <color theme="1"/>
      <name val="Times New Roman"/>
      <family val="1"/>
      <charset val="204"/>
    </font>
    <font>
      <b/>
      <sz val="10"/>
      <color rgb="FF000000"/>
      <name val="Times New Roman"/>
      <family val="1"/>
      <charset val="204"/>
    </font>
    <font>
      <b/>
      <sz val="11"/>
      <color theme="1"/>
      <name val="Calibri"/>
      <family val="2"/>
      <charset val="204"/>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s>
  <cellStyleXfs count="1">
    <xf numFmtId="0" fontId="0" fillId="0" borderId="0"/>
  </cellStyleXfs>
  <cellXfs count="151">
    <xf numFmtId="0" fontId="0" fillId="0" borderId="0" xfId="0"/>
    <xf numFmtId="0" fontId="1"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2" fillId="0" borderId="5" xfId="0" applyFont="1" applyBorder="1" applyAlignment="1">
      <alignment horizontal="center" vertical="center" wrapText="1"/>
    </xf>
    <xf numFmtId="0" fontId="3"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left" vertical="center" wrapText="1"/>
    </xf>
    <xf numFmtId="0" fontId="0" fillId="0" borderId="0" xfId="0" applyFill="1"/>
    <xf numFmtId="0" fontId="1" fillId="0" borderId="7"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Font="1"/>
    <xf numFmtId="4" fontId="1"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0" fontId="3" fillId="0" borderId="2" xfId="0" applyFont="1" applyBorder="1" applyAlignment="1">
      <alignment vertical="center" wrapText="1"/>
    </xf>
    <xf numFmtId="0" fontId="5" fillId="0" borderId="1" xfId="0" applyFont="1" applyBorder="1" applyAlignment="1">
      <alignment horizontal="right" vertical="center" wrapText="1"/>
    </xf>
    <xf numFmtId="0" fontId="3" fillId="0" borderId="1" xfId="0" applyFont="1" applyBorder="1" applyAlignment="1">
      <alignment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Border="1" applyAlignment="1">
      <alignmen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0" fillId="0" borderId="0" xfId="0" applyAlignment="1"/>
    <xf numFmtId="0" fontId="0" fillId="0" borderId="0" xfId="0" applyBorder="1"/>
    <xf numFmtId="0" fontId="3" fillId="0" borderId="0" xfId="0" applyFont="1" applyFill="1" applyBorder="1" applyAlignment="1">
      <alignment vertical="center" wrapText="1"/>
    </xf>
    <xf numFmtId="0" fontId="3" fillId="0" borderId="1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6" xfId="0" applyBorder="1" applyAlignment="1">
      <alignment vertical="center" wrapText="1"/>
    </xf>
    <xf numFmtId="0" fontId="1"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1" fillId="0" borderId="0" xfId="0" applyNumberFormat="1" applyFont="1" applyBorder="1" applyAlignment="1">
      <alignment horizontal="center" vertical="center" wrapText="1"/>
    </xf>
    <xf numFmtId="4" fontId="4" fillId="0" borderId="8"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0" borderId="0" xfId="0" applyFill="1" applyBorder="1"/>
    <xf numFmtId="0" fontId="0" fillId="0" borderId="0" xfId="0" applyBorder="1" applyAlignment="1"/>
    <xf numFmtId="0" fontId="7" fillId="0" borderId="0" xfId="0" applyFont="1" applyBorder="1"/>
    <xf numFmtId="0" fontId="5" fillId="0" borderId="6" xfId="0" applyFont="1" applyBorder="1" applyAlignment="1">
      <alignment horizontal="right" vertical="center" wrapText="1"/>
    </xf>
    <xf numFmtId="2" fontId="0" fillId="0" borderId="0" xfId="0" applyNumberFormat="1"/>
    <xf numFmtId="0" fontId="5" fillId="0" borderId="6" xfId="0" applyFont="1" applyBorder="1" applyAlignment="1">
      <alignment horizontal="right" vertical="center" wrapText="1"/>
    </xf>
    <xf numFmtId="2" fontId="0" fillId="0" borderId="0" xfId="0" applyNumberFormat="1" applyBorder="1"/>
    <xf numFmtId="2" fontId="0" fillId="0" borderId="0" xfId="0" applyNumberFormat="1" applyBorder="1" applyAlignment="1"/>
    <xf numFmtId="2" fontId="1" fillId="0" borderId="5" xfId="0" applyNumberFormat="1" applyFont="1" applyBorder="1" applyAlignment="1">
      <alignment horizontal="justify" vertical="center" wrapText="1"/>
    </xf>
    <xf numFmtId="2" fontId="1" fillId="0" borderId="5" xfId="0" applyNumberFormat="1" applyFont="1" applyBorder="1" applyAlignment="1">
      <alignment horizontal="center" vertical="center" wrapText="1"/>
    </xf>
    <xf numFmtId="2" fontId="1" fillId="0" borderId="0"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2" fontId="5" fillId="0" borderId="0" xfId="0" applyNumberFormat="1" applyFont="1" applyBorder="1" applyAlignment="1">
      <alignment horizontal="right" vertical="center" wrapText="1"/>
    </xf>
    <xf numFmtId="0" fontId="1" fillId="0" borderId="6" xfId="0" applyFont="1" applyBorder="1" applyAlignment="1">
      <alignment horizontal="center" vertical="center" wrapText="1"/>
    </xf>
    <xf numFmtId="0" fontId="1" fillId="0" borderId="4" xfId="0" applyFont="1" applyBorder="1" applyAlignment="1">
      <alignment horizontal="left"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vertical="center" wrapText="1"/>
    </xf>
    <xf numFmtId="4" fontId="0" fillId="0" borderId="0" xfId="0" applyNumberFormat="1" applyFill="1"/>
    <xf numFmtId="0" fontId="5" fillId="0" borderId="1" xfId="0" applyFont="1" applyBorder="1" applyAlignment="1">
      <alignment horizontal="right" vertical="center" wrapText="1"/>
    </xf>
    <xf numFmtId="4" fontId="4" fillId="2" borderId="8"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0" fillId="0" borderId="0" xfId="0" applyNumberFormat="1"/>
    <xf numFmtId="0" fontId="0" fillId="0" borderId="6" xfId="0" applyBorder="1" applyAlignment="1">
      <alignment horizontal="right"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4" fontId="4" fillId="2"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6" xfId="0" applyFont="1" applyBorder="1" applyAlignment="1">
      <alignment horizontal="right" vertical="center" wrapText="1"/>
    </xf>
    <xf numFmtId="0" fontId="5" fillId="0" borderId="4" xfId="0" applyFont="1" applyBorder="1" applyAlignment="1">
      <alignment horizontal="right"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0" fillId="0" borderId="4" xfId="0" applyBorder="1" applyAlignment="1">
      <alignment horizontal="right" vertical="center" wrapText="1"/>
    </xf>
    <xf numFmtId="1" fontId="1" fillId="0" borderId="1"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6" fillId="0" borderId="6" xfId="0" applyFont="1" applyBorder="1" applyAlignment="1">
      <alignment horizontal="right" vertical="center" wrapText="1"/>
    </xf>
    <xf numFmtId="0" fontId="0" fillId="0" borderId="0" xfId="0" applyFill="1" applyAlignment="1"/>
    <xf numFmtId="4" fontId="0" fillId="0" borderId="0" xfId="0" applyNumberFormat="1" applyFill="1" applyAlignment="1"/>
    <xf numFmtId="0" fontId="0" fillId="0" borderId="0" xfId="0" applyBorder="1" applyAlignment="1">
      <alignment horizontal="center" vertical="center"/>
    </xf>
    <xf numFmtId="0" fontId="5"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1" fontId="0" fillId="0" borderId="6" xfId="0" applyNumberForma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0" xfId="0" applyNumberFormat="1" applyFont="1" applyBorder="1" applyAlignment="1">
      <alignment horizontal="center" vertical="center" wrapText="1"/>
    </xf>
    <xf numFmtId="1" fontId="0" fillId="0" borderId="0" xfId="0" applyNumberFormat="1" applyBorder="1" applyAlignment="1">
      <alignment horizontal="center" vertical="center"/>
    </xf>
    <xf numFmtId="1" fontId="1" fillId="0" borderId="2" xfId="0" applyNumberFormat="1" applyFont="1" applyBorder="1" applyAlignment="1">
      <alignment horizontal="center" vertical="center" wrapText="1"/>
    </xf>
    <xf numFmtId="1" fontId="1" fillId="0" borderId="8" xfId="0" applyNumberFormat="1" applyFont="1" applyBorder="1" applyAlignment="1">
      <alignment horizontal="center" vertical="center" wrapText="1"/>
    </xf>
    <xf numFmtId="2" fontId="4" fillId="2" borderId="0"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right" vertical="center" wrapText="1"/>
    </xf>
    <xf numFmtId="1" fontId="5" fillId="0" borderId="7" xfId="0" applyNumberFormat="1" applyFont="1" applyBorder="1" applyAlignment="1">
      <alignment horizontal="center" vertical="center" wrapText="1"/>
    </xf>
    <xf numFmtId="2" fontId="5" fillId="0" borderId="7" xfId="0" applyNumberFormat="1" applyFont="1" applyBorder="1" applyAlignment="1">
      <alignment horizontal="right" vertical="center" wrapText="1"/>
    </xf>
    <xf numFmtId="4" fontId="4" fillId="0" borderId="5" xfId="0" applyNumberFormat="1" applyFont="1" applyFill="1" applyBorder="1" applyAlignment="1">
      <alignment horizontal="center" vertical="center" wrapText="1"/>
    </xf>
    <xf numFmtId="4" fontId="4" fillId="0" borderId="1" xfId="0" applyNumberFormat="1" applyFont="1" applyFill="1" applyBorder="1" applyAlignment="1">
      <alignment vertical="center" wrapText="1"/>
    </xf>
    <xf numFmtId="0" fontId="3" fillId="0" borderId="8" xfId="0" applyFont="1" applyBorder="1" applyAlignment="1">
      <alignment vertical="center" wrapText="1"/>
    </xf>
    <xf numFmtId="4" fontId="1" fillId="0" borderId="3" xfId="0" applyNumberFormat="1" applyFont="1" applyBorder="1" applyAlignment="1">
      <alignment horizontal="center" vertical="center" wrapText="1"/>
    </xf>
    <xf numFmtId="4" fontId="4" fillId="0" borderId="3" xfId="0" applyNumberFormat="1" applyFont="1" applyFill="1" applyBorder="1" applyAlignment="1">
      <alignment horizontal="center" vertical="center" wrapText="1"/>
    </xf>
    <xf numFmtId="0" fontId="3" fillId="0" borderId="6" xfId="0" applyFont="1" applyBorder="1" applyAlignment="1">
      <alignment horizontal="left" vertical="center" wrapText="1"/>
    </xf>
    <xf numFmtId="4" fontId="0" fillId="0" borderId="0" xfId="0" applyNumberForma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1" fontId="5" fillId="0" borderId="1" xfId="0" applyNumberFormat="1" applyFont="1" applyBorder="1" applyAlignment="1">
      <alignment horizontal="center" vertical="center"/>
    </xf>
    <xf numFmtId="4" fontId="4" fillId="0" borderId="1" xfId="0" applyNumberFormat="1" applyFont="1" applyFill="1" applyBorder="1" applyAlignment="1">
      <alignment vertical="center"/>
    </xf>
    <xf numFmtId="0" fontId="0" fillId="0" borderId="0" xfId="0" applyFill="1" applyBorder="1" applyAlignment="1">
      <alignment horizontal="center" vertical="center"/>
    </xf>
    <xf numFmtId="0" fontId="3" fillId="0" borderId="0" xfId="0" applyFont="1" applyFill="1" applyBorder="1" applyAlignment="1">
      <alignment horizontal="left" vertical="center" wrapText="1"/>
    </xf>
    <xf numFmtId="0" fontId="0" fillId="0" borderId="0" xfId="0" applyAlignment="1">
      <alignment horizontal="center"/>
    </xf>
    <xf numFmtId="0" fontId="0" fillId="0" borderId="0" xfId="0" applyBorder="1" applyAlignment="1">
      <alignment horizontal="left"/>
    </xf>
    <xf numFmtId="0" fontId="6" fillId="0" borderId="0" xfId="0" quotePrefix="1" applyFont="1" applyFill="1" applyBorder="1" applyAlignment="1">
      <alignment horizontal="left" wrapText="1"/>
    </xf>
    <xf numFmtId="0" fontId="6" fillId="0" borderId="0" xfId="0" applyFont="1" applyFill="1" applyBorder="1" applyAlignment="1">
      <alignment horizontal="left" wrapText="1"/>
    </xf>
    <xf numFmtId="0" fontId="0" fillId="0" borderId="0" xfId="0" applyFill="1" applyAlignment="1">
      <alignment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3" fillId="0" borderId="2" xfId="0" applyFont="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3" fillId="0" borderId="2" xfId="0" applyFont="1" applyFill="1" applyBorder="1" applyAlignment="1">
      <alignment vertical="center" wrapText="1"/>
    </xf>
    <xf numFmtId="0" fontId="0" fillId="0" borderId="0" xfId="0" applyBorder="1" applyAlignment="1">
      <alignment horizontal="left" wrapText="1"/>
    </xf>
    <xf numFmtId="0" fontId="1" fillId="0" borderId="10" xfId="0" applyFont="1" applyBorder="1" applyAlignment="1">
      <alignment horizontal="center" vertical="center" wrapText="1"/>
    </xf>
    <xf numFmtId="0" fontId="0" fillId="0" borderId="6" xfId="0" applyBorder="1" applyAlignment="1">
      <alignment horizontal="center" vertical="center" wrapText="1"/>
    </xf>
    <xf numFmtId="0" fontId="1" fillId="0" borderId="13" xfId="0" applyFont="1" applyFill="1" applyBorder="1" applyAlignment="1">
      <alignment horizontal="center" vertical="center" wrapText="1"/>
    </xf>
    <xf numFmtId="0" fontId="0" fillId="0" borderId="5" xfId="0" applyBorder="1" applyAlignment="1">
      <alignment vertical="center" wrapText="1"/>
    </xf>
    <xf numFmtId="0" fontId="1"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8"/>
  <sheetViews>
    <sheetView tabSelected="1" topLeftCell="A52" zoomScaleNormal="100" workbookViewId="0">
      <selection activeCell="A131" sqref="A131:XFD137"/>
    </sheetView>
  </sheetViews>
  <sheetFormatPr defaultRowHeight="15" x14ac:dyDescent="0.25"/>
  <cols>
    <col min="1" max="1" width="4.7109375" style="102" customWidth="1"/>
    <col min="2" max="2" width="13.140625" customWidth="1"/>
    <col min="3" max="3" width="55.85546875" customWidth="1"/>
    <col min="4" max="4" width="14.85546875" style="7" customWidth="1"/>
    <col min="5" max="5" width="5.85546875" customWidth="1"/>
    <col min="6" max="6" width="5.28515625" style="106" customWidth="1"/>
    <col min="7" max="7" width="7.7109375" style="44" customWidth="1"/>
    <col min="8" max="9" width="9" style="44" customWidth="1"/>
    <col min="10" max="11" width="0" hidden="1" customWidth="1"/>
    <col min="12" max="12" width="10.5703125" hidden="1" customWidth="1"/>
    <col min="13" max="13" width="8.7109375" customWidth="1"/>
    <col min="14" max="14" width="12.85546875" style="7" customWidth="1"/>
    <col min="15" max="15" width="0.140625" customWidth="1"/>
    <col min="16" max="16" width="15.28515625" customWidth="1"/>
    <col min="17" max="17" width="12" customWidth="1"/>
    <col min="18" max="18" width="11" customWidth="1"/>
    <col min="19" max="19" width="13.140625" customWidth="1"/>
    <col min="20" max="20" width="10.28515625" customWidth="1"/>
    <col min="21" max="21" width="12.42578125" customWidth="1"/>
  </cols>
  <sheetData>
    <row r="1" spans="1:21" x14ac:dyDescent="0.25">
      <c r="A1" s="127" t="s">
        <v>120</v>
      </c>
      <c r="B1" s="127"/>
      <c r="C1" s="127"/>
      <c r="D1" s="127"/>
      <c r="E1" s="127"/>
      <c r="F1" s="127"/>
      <c r="G1" s="127"/>
      <c r="H1" s="127"/>
      <c r="I1" s="127"/>
      <c r="J1" s="127"/>
      <c r="K1" s="127"/>
      <c r="L1" s="127"/>
      <c r="M1" s="127"/>
      <c r="N1" s="127"/>
      <c r="R1" s="44"/>
      <c r="U1" s="44"/>
    </row>
    <row r="2" spans="1:21" x14ac:dyDescent="0.25">
      <c r="A2" s="95"/>
      <c r="B2" s="27"/>
      <c r="C2" s="27"/>
      <c r="D2" s="40"/>
      <c r="E2" s="27"/>
      <c r="G2" s="46"/>
      <c r="H2" s="46"/>
      <c r="I2" s="46"/>
      <c r="J2" s="27"/>
      <c r="K2" s="27"/>
      <c r="L2" s="27"/>
      <c r="R2" s="44"/>
      <c r="U2" s="44"/>
    </row>
    <row r="3" spans="1:21" x14ac:dyDescent="0.25">
      <c r="A3" s="95"/>
      <c r="B3" s="27"/>
      <c r="C3" s="27"/>
      <c r="D3" s="40"/>
      <c r="E3" s="27"/>
      <c r="G3" s="46"/>
      <c r="H3" s="46"/>
      <c r="I3" s="46"/>
      <c r="J3" s="27"/>
      <c r="K3" s="27"/>
      <c r="L3" s="27"/>
      <c r="R3" s="44"/>
      <c r="T3" s="63"/>
      <c r="U3" s="44"/>
    </row>
    <row r="4" spans="1:21" x14ac:dyDescent="0.25">
      <c r="A4" s="128" t="s">
        <v>119</v>
      </c>
      <c r="B4" s="128"/>
      <c r="C4" s="128"/>
      <c r="D4" s="128"/>
      <c r="E4" s="128"/>
      <c r="F4" s="128"/>
      <c r="G4" s="128"/>
      <c r="H4" s="128"/>
      <c r="I4" s="128"/>
      <c r="J4" s="128"/>
      <c r="K4" s="128"/>
      <c r="L4" s="128"/>
      <c r="R4" s="44"/>
      <c r="U4" s="44"/>
    </row>
    <row r="5" spans="1:21" ht="29.25" customHeight="1" x14ac:dyDescent="0.25">
      <c r="A5" s="145" t="s">
        <v>121</v>
      </c>
      <c r="B5" s="145"/>
      <c r="C5" s="145"/>
      <c r="D5" s="145"/>
      <c r="E5" s="145"/>
      <c r="F5" s="145"/>
      <c r="G5" s="145"/>
      <c r="H5" s="145"/>
      <c r="I5" s="47"/>
      <c r="J5" s="41"/>
      <c r="K5" s="41"/>
      <c r="L5" s="41"/>
      <c r="M5" s="26"/>
      <c r="N5" s="26"/>
      <c r="R5" s="44"/>
      <c r="U5" s="44"/>
    </row>
    <row r="6" spans="1:21" ht="15.75" thickBot="1" x14ac:dyDescent="0.3">
      <c r="A6" s="95"/>
      <c r="B6" s="41"/>
      <c r="C6" s="41"/>
      <c r="D6" s="41"/>
      <c r="E6" s="41"/>
      <c r="G6" s="47"/>
      <c r="H6" s="47"/>
      <c r="I6" s="47"/>
      <c r="J6" s="41"/>
      <c r="K6" s="41"/>
      <c r="L6" s="41"/>
      <c r="M6" s="41"/>
      <c r="N6" s="41"/>
      <c r="R6" s="44"/>
      <c r="U6" s="44"/>
    </row>
    <row r="7" spans="1:21" ht="75.75" customHeight="1" thickBot="1" x14ac:dyDescent="0.3">
      <c r="A7" s="75" t="s">
        <v>122</v>
      </c>
      <c r="B7" s="75" t="s">
        <v>123</v>
      </c>
      <c r="C7" s="75" t="s">
        <v>124</v>
      </c>
      <c r="D7" s="83" t="s">
        <v>125</v>
      </c>
      <c r="E7" s="85" t="s">
        <v>11</v>
      </c>
      <c r="F7" s="107" t="s">
        <v>4</v>
      </c>
      <c r="G7" s="146" t="s">
        <v>5</v>
      </c>
      <c r="H7" s="147"/>
      <c r="I7" s="147"/>
      <c r="J7" s="76"/>
      <c r="K7" s="77"/>
      <c r="L7" s="56"/>
      <c r="M7" s="150" t="s">
        <v>7</v>
      </c>
      <c r="N7" s="148" t="s">
        <v>6</v>
      </c>
      <c r="Q7" s="44"/>
      <c r="R7" s="44"/>
      <c r="S7" s="44"/>
      <c r="U7" s="44"/>
    </row>
    <row r="8" spans="1:21" ht="26.25" thickBot="1" x14ac:dyDescent="0.3">
      <c r="A8" s="82"/>
      <c r="B8" s="82"/>
      <c r="C8" s="82"/>
      <c r="D8" s="84"/>
      <c r="E8" s="86"/>
      <c r="F8" s="108"/>
      <c r="G8" s="48" t="s">
        <v>17</v>
      </c>
      <c r="H8" s="48" t="s">
        <v>18</v>
      </c>
      <c r="I8" s="48" t="s">
        <v>19</v>
      </c>
      <c r="J8" s="2" t="s">
        <v>22</v>
      </c>
      <c r="K8" s="2" t="s">
        <v>23</v>
      </c>
      <c r="L8" s="2" t="s">
        <v>24</v>
      </c>
      <c r="M8" s="141"/>
      <c r="N8" s="149"/>
      <c r="P8" s="30"/>
      <c r="Q8" s="59"/>
      <c r="R8" s="7"/>
      <c r="S8" s="59"/>
    </row>
    <row r="9" spans="1:21" s="26" customFormat="1" ht="34.5" customHeight="1" thickBot="1" x14ac:dyDescent="0.3">
      <c r="A9" s="132">
        <v>1</v>
      </c>
      <c r="B9" s="134" t="s">
        <v>65</v>
      </c>
      <c r="C9" s="132" t="s">
        <v>25</v>
      </c>
      <c r="D9" s="16" t="s">
        <v>12</v>
      </c>
      <c r="E9" s="8" t="s">
        <v>10</v>
      </c>
      <c r="F9" s="88">
        <v>10</v>
      </c>
      <c r="G9" s="49">
        <v>2358.7199999999998</v>
      </c>
      <c r="H9" s="49">
        <v>2620.8000000000002</v>
      </c>
      <c r="I9" s="49">
        <v>2882.88</v>
      </c>
      <c r="J9" s="1"/>
      <c r="K9" s="1"/>
      <c r="L9" s="1"/>
      <c r="M9" s="11">
        <f>ROUND((G9+H9+I9)/3,2)</f>
        <v>2620.8000000000002</v>
      </c>
      <c r="N9" s="20">
        <f>ROUND(F9*M9,2)</f>
        <v>26208</v>
      </c>
      <c r="P9" s="94"/>
      <c r="Q9" s="94"/>
      <c r="R9" s="93"/>
      <c r="S9" s="94"/>
    </row>
    <row r="10" spans="1:21" s="26" customFormat="1" ht="16.5" thickBot="1" x14ac:dyDescent="0.3">
      <c r="A10" s="133"/>
      <c r="B10" s="135"/>
      <c r="C10" s="133"/>
      <c r="D10" s="16" t="s">
        <v>8</v>
      </c>
      <c r="E10" s="8" t="s">
        <v>10</v>
      </c>
      <c r="F10" s="89">
        <v>6</v>
      </c>
      <c r="G10" s="49">
        <v>2358.7199999999998</v>
      </c>
      <c r="H10" s="49">
        <v>2620.8000000000002</v>
      </c>
      <c r="I10" s="49">
        <v>2882.88</v>
      </c>
      <c r="J10" s="1"/>
      <c r="K10" s="3"/>
      <c r="L10" s="1"/>
      <c r="M10" s="11">
        <f>ROUND((G10+H10+I10)/3,2)</f>
        <v>2620.8000000000002</v>
      </c>
      <c r="N10" s="20">
        <f>ROUND(F10*M10,2)</f>
        <v>15724.8</v>
      </c>
      <c r="P10" s="93"/>
      <c r="Q10" s="94"/>
      <c r="R10" s="93"/>
      <c r="S10" s="94"/>
    </row>
    <row r="11" spans="1:21" ht="21" customHeight="1" thickBot="1" x14ac:dyDescent="0.3">
      <c r="A11" s="29"/>
      <c r="B11" s="119"/>
      <c r="C11" s="67" t="s">
        <v>13</v>
      </c>
      <c r="D11" s="34"/>
      <c r="E11" s="76"/>
      <c r="F11" s="90">
        <f>SUM(F9:F10)</f>
        <v>16</v>
      </c>
      <c r="G11" s="53"/>
      <c r="H11" s="53"/>
      <c r="I11" s="53"/>
      <c r="J11" s="76"/>
      <c r="K11" s="35"/>
      <c r="L11" s="76"/>
      <c r="M11" s="36"/>
      <c r="N11" s="20">
        <f>SUM(N9:N10)</f>
        <v>41932.800000000003</v>
      </c>
      <c r="P11" s="7"/>
      <c r="Q11" s="59"/>
      <c r="R11" s="7"/>
      <c r="S11" s="59"/>
    </row>
    <row r="12" spans="1:21" ht="64.5" thickBot="1" x14ac:dyDescent="0.3">
      <c r="A12" s="4">
        <v>2</v>
      </c>
      <c r="B12" s="116" t="s">
        <v>26</v>
      </c>
      <c r="C12" s="69" t="s">
        <v>28</v>
      </c>
      <c r="D12" s="16" t="s">
        <v>8</v>
      </c>
      <c r="E12" s="8" t="s">
        <v>10</v>
      </c>
      <c r="F12" s="89">
        <v>4</v>
      </c>
      <c r="G12" s="49">
        <v>6206.32</v>
      </c>
      <c r="H12" s="49">
        <v>6895.91</v>
      </c>
      <c r="I12" s="49">
        <v>7585.5</v>
      </c>
      <c r="J12" s="1"/>
      <c r="K12" s="3"/>
      <c r="L12" s="1"/>
      <c r="M12" s="117">
        <f>ROUND((G12+H12+I12)/3,2)</f>
        <v>6895.91</v>
      </c>
      <c r="N12" s="118">
        <f>ROUND(F12*M12,2)</f>
        <v>27583.64</v>
      </c>
      <c r="P12" s="7"/>
      <c r="Q12" s="59"/>
      <c r="R12" s="7"/>
      <c r="S12" s="59"/>
    </row>
    <row r="13" spans="1:21" ht="15" customHeight="1" thickBot="1" x14ac:dyDescent="0.3">
      <c r="A13" s="96"/>
      <c r="B13" s="64"/>
      <c r="C13" s="70" t="s">
        <v>13</v>
      </c>
      <c r="D13" s="64"/>
      <c r="E13" s="64"/>
      <c r="F13" s="103">
        <f>SUM(F12)</f>
        <v>4</v>
      </c>
      <c r="G13" s="64"/>
      <c r="H13" s="64"/>
      <c r="I13" s="64"/>
      <c r="J13" s="64"/>
      <c r="K13" s="64"/>
      <c r="L13" s="64"/>
      <c r="M13" s="87"/>
      <c r="N13" s="115">
        <f>N12</f>
        <v>27583.64</v>
      </c>
      <c r="P13" s="7"/>
      <c r="Q13" s="7"/>
      <c r="R13" s="7"/>
      <c r="S13" s="59"/>
    </row>
    <row r="14" spans="1:21" ht="64.5" thickBot="1" x14ac:dyDescent="0.3">
      <c r="A14" s="71">
        <v>3</v>
      </c>
      <c r="B14" s="15" t="s">
        <v>26</v>
      </c>
      <c r="C14" s="15" t="s">
        <v>29</v>
      </c>
      <c r="D14" s="17" t="s">
        <v>8</v>
      </c>
      <c r="E14" s="21" t="s">
        <v>10</v>
      </c>
      <c r="F14" s="88">
        <v>4</v>
      </c>
      <c r="G14" s="51">
        <v>5675.82</v>
      </c>
      <c r="H14" s="52">
        <v>6306.47</v>
      </c>
      <c r="I14" s="52">
        <v>6937.12</v>
      </c>
      <c r="J14" s="5"/>
      <c r="K14" s="9"/>
      <c r="L14" s="5"/>
      <c r="M14" s="11">
        <f>ROUND((G14+H14+I14)/3,2)</f>
        <v>6306.47</v>
      </c>
      <c r="N14" s="20">
        <f>ROUND(F14*M14,2)</f>
        <v>25225.88</v>
      </c>
    </row>
    <row r="15" spans="1:21" ht="15" customHeight="1" thickBot="1" x14ac:dyDescent="0.3">
      <c r="A15" s="65"/>
      <c r="B15" s="60"/>
      <c r="C15" s="60" t="s">
        <v>14</v>
      </c>
      <c r="D15" s="60"/>
      <c r="E15" s="60"/>
      <c r="F15" s="91">
        <f>SUM(F14)</f>
        <v>4</v>
      </c>
      <c r="G15" s="60"/>
      <c r="H15" s="60"/>
      <c r="I15" s="60"/>
      <c r="J15" s="60"/>
      <c r="K15" s="60"/>
      <c r="L15" s="60"/>
      <c r="M15" s="60"/>
      <c r="N15" s="115">
        <f>N14</f>
        <v>25225.88</v>
      </c>
    </row>
    <row r="16" spans="1:21" ht="64.5" thickBot="1" x14ac:dyDescent="0.3">
      <c r="A16" s="71">
        <v>4</v>
      </c>
      <c r="B16" s="15" t="s">
        <v>26</v>
      </c>
      <c r="C16" s="15" t="s">
        <v>30</v>
      </c>
      <c r="D16" s="17" t="s">
        <v>8</v>
      </c>
      <c r="E16" s="21" t="s">
        <v>10</v>
      </c>
      <c r="F16" s="88">
        <v>3</v>
      </c>
      <c r="G16" s="51">
        <v>5675.82</v>
      </c>
      <c r="H16" s="52">
        <v>6306.47</v>
      </c>
      <c r="I16" s="52">
        <v>6937.12</v>
      </c>
      <c r="J16" s="5"/>
      <c r="K16" s="9"/>
      <c r="L16" s="5"/>
      <c r="M16" s="11">
        <f>ROUND((G16+H16+I16)/3,2)</f>
        <v>6306.47</v>
      </c>
      <c r="N16" s="20">
        <f>ROUND(F16*M16,2)</f>
        <v>18919.41</v>
      </c>
    </row>
    <row r="17" spans="1:21" ht="15" customHeight="1" thickBot="1" x14ac:dyDescent="0.3">
      <c r="A17" s="96"/>
      <c r="B17" s="73"/>
      <c r="C17" s="73" t="s">
        <v>13</v>
      </c>
      <c r="D17" s="73"/>
      <c r="E17" s="73"/>
      <c r="F17" s="104">
        <f>SUM(F16)</f>
        <v>3</v>
      </c>
      <c r="G17" s="73"/>
      <c r="H17" s="73"/>
      <c r="I17" s="73"/>
      <c r="J17" s="73"/>
      <c r="K17" s="73"/>
      <c r="L17" s="73"/>
      <c r="M17" s="73"/>
      <c r="N17" s="115">
        <f>N16</f>
        <v>18919.41</v>
      </c>
    </row>
    <row r="18" spans="1:21" ht="64.5" thickBot="1" x14ac:dyDescent="0.3">
      <c r="A18" s="71">
        <v>5</v>
      </c>
      <c r="B18" s="15" t="s">
        <v>26</v>
      </c>
      <c r="C18" s="15" t="s">
        <v>31</v>
      </c>
      <c r="D18" s="17" t="s">
        <v>8</v>
      </c>
      <c r="E18" s="21" t="s">
        <v>10</v>
      </c>
      <c r="F18" s="88">
        <v>4</v>
      </c>
      <c r="G18" s="51">
        <v>5675.82</v>
      </c>
      <c r="H18" s="52">
        <v>6306.47</v>
      </c>
      <c r="I18" s="52">
        <v>6937.12</v>
      </c>
      <c r="J18" s="5"/>
      <c r="K18" s="9"/>
      <c r="L18" s="5"/>
      <c r="M18" s="11">
        <f>ROUND((G18+H18+I18)/3,2)</f>
        <v>6306.47</v>
      </c>
      <c r="N18" s="20">
        <f>ROUND(F18*M18,2)</f>
        <v>25225.88</v>
      </c>
    </row>
    <row r="19" spans="1:21" s="26" customFormat="1" ht="15" customHeight="1" thickBot="1" x14ac:dyDescent="0.3">
      <c r="A19" s="121"/>
      <c r="B19" s="122"/>
      <c r="C19" s="122" t="s">
        <v>13</v>
      </c>
      <c r="D19" s="122"/>
      <c r="E19" s="122"/>
      <c r="F19" s="123">
        <f>SUM(F18)</f>
        <v>4</v>
      </c>
      <c r="G19" s="122"/>
      <c r="H19" s="122"/>
      <c r="I19" s="122"/>
      <c r="J19" s="122"/>
      <c r="K19" s="122"/>
      <c r="L19" s="122"/>
      <c r="M19" s="122"/>
      <c r="N19" s="124">
        <f>N18</f>
        <v>25225.88</v>
      </c>
    </row>
    <row r="20" spans="1:21" ht="33" customHeight="1" thickBot="1" x14ac:dyDescent="0.3">
      <c r="A20" s="136">
        <v>6</v>
      </c>
      <c r="B20" s="139" t="s">
        <v>65</v>
      </c>
      <c r="C20" s="139" t="s">
        <v>32</v>
      </c>
      <c r="D20" s="17" t="s">
        <v>12</v>
      </c>
      <c r="E20" s="21" t="s">
        <v>10</v>
      </c>
      <c r="F20" s="88">
        <v>15</v>
      </c>
      <c r="G20" s="51">
        <v>751.68</v>
      </c>
      <c r="H20" s="52">
        <v>835.2</v>
      </c>
      <c r="I20" s="52">
        <v>918.72</v>
      </c>
      <c r="J20" s="5"/>
      <c r="K20" s="9"/>
      <c r="L20" s="5"/>
      <c r="M20" s="11">
        <f>ROUND((G20+H20+I20)/3,2)</f>
        <v>835.2</v>
      </c>
      <c r="N20" s="20">
        <f>ROUND(F20*M20,2)</f>
        <v>12528</v>
      </c>
    </row>
    <row r="21" spans="1:21" ht="23.25" customHeight="1" thickBot="1" x14ac:dyDescent="0.3">
      <c r="A21" s="137"/>
      <c r="B21" s="140"/>
      <c r="C21" s="140"/>
      <c r="D21" s="17" t="s">
        <v>41</v>
      </c>
      <c r="E21" s="21" t="s">
        <v>10</v>
      </c>
      <c r="F21" s="88">
        <v>8</v>
      </c>
      <c r="G21" s="51">
        <v>751.68</v>
      </c>
      <c r="H21" s="52">
        <v>835.2</v>
      </c>
      <c r="I21" s="52">
        <v>918.72</v>
      </c>
      <c r="J21" s="5"/>
      <c r="K21" s="9"/>
      <c r="L21" s="5"/>
      <c r="M21" s="11">
        <f>ROUND((G21+H21+I21)/3,2)</f>
        <v>835.2</v>
      </c>
      <c r="N21" s="20">
        <f>ROUND(F21*M21,2)</f>
        <v>6681.6</v>
      </c>
      <c r="U21">
        <f>SUBTOTAL(9,U1:U20)</f>
        <v>0</v>
      </c>
    </row>
    <row r="22" spans="1:21" ht="16.5" thickBot="1" x14ac:dyDescent="0.3">
      <c r="A22" s="138"/>
      <c r="B22" s="141"/>
      <c r="C22" s="141"/>
      <c r="D22" s="17" t="s">
        <v>21</v>
      </c>
      <c r="E22" s="21" t="s">
        <v>10</v>
      </c>
      <c r="F22" s="88">
        <v>3</v>
      </c>
      <c r="G22" s="51">
        <v>751.68</v>
      </c>
      <c r="H22" s="52">
        <v>835.2</v>
      </c>
      <c r="I22" s="52">
        <v>918.72</v>
      </c>
      <c r="J22" s="5"/>
      <c r="K22" s="9"/>
      <c r="L22" s="5"/>
      <c r="M22" s="11">
        <f>ROUND((G22+H22+I22)/3,2)</f>
        <v>835.2</v>
      </c>
      <c r="N22" s="20">
        <f>ROUND(F22*M22,2)</f>
        <v>2505.6</v>
      </c>
    </row>
    <row r="23" spans="1:21" ht="16.5" thickBot="1" x14ac:dyDescent="0.3">
      <c r="A23" s="97"/>
      <c r="B23" s="33"/>
      <c r="C23" s="67" t="s">
        <v>13</v>
      </c>
      <c r="D23" s="34"/>
      <c r="E23" s="22"/>
      <c r="F23" s="90">
        <f>SUM(F20:F22)</f>
        <v>26</v>
      </c>
      <c r="G23" s="53"/>
      <c r="H23" s="53"/>
      <c r="I23" s="53"/>
      <c r="J23" s="22"/>
      <c r="K23" s="35"/>
      <c r="L23" s="22"/>
      <c r="M23" s="36"/>
      <c r="N23" s="20">
        <f>N21+N22+N20</f>
        <v>21715.200000000001</v>
      </c>
    </row>
    <row r="24" spans="1:21" s="10" customFormat="1" ht="32.25" customHeight="1" thickBot="1" x14ac:dyDescent="0.3">
      <c r="A24" s="132">
        <v>7</v>
      </c>
      <c r="B24" s="134" t="s">
        <v>65</v>
      </c>
      <c r="C24" s="134" t="s">
        <v>27</v>
      </c>
      <c r="D24" s="17" t="s">
        <v>41</v>
      </c>
      <c r="E24" s="21" t="s">
        <v>10</v>
      </c>
      <c r="F24" s="88">
        <v>8</v>
      </c>
      <c r="G24" s="51">
        <v>1236.06</v>
      </c>
      <c r="H24" s="52">
        <v>1373.4</v>
      </c>
      <c r="I24" s="52">
        <v>1510.74</v>
      </c>
      <c r="J24" s="5"/>
      <c r="K24" s="9"/>
      <c r="L24" s="5"/>
      <c r="M24" s="11">
        <f>ROUND((G24+H24+I24)/3,2)</f>
        <v>1373.4</v>
      </c>
      <c r="N24" s="20">
        <f>ROUND(F24*M24,2)</f>
        <v>10987.2</v>
      </c>
    </row>
    <row r="25" spans="1:21" ht="30.75" customHeight="1" thickBot="1" x14ac:dyDescent="0.3">
      <c r="A25" s="133"/>
      <c r="B25" s="135"/>
      <c r="C25" s="135"/>
      <c r="D25" s="17" t="s">
        <v>12</v>
      </c>
      <c r="E25" s="21" t="s">
        <v>10</v>
      </c>
      <c r="F25" s="88">
        <v>3</v>
      </c>
      <c r="G25" s="51">
        <v>1236.06</v>
      </c>
      <c r="H25" s="52">
        <v>1373.4</v>
      </c>
      <c r="I25" s="52">
        <v>1510.74</v>
      </c>
      <c r="J25" s="5"/>
      <c r="K25" s="9"/>
      <c r="L25" s="5"/>
      <c r="M25" s="11">
        <f>ROUND((G25+H25+I25)/3,2)</f>
        <v>1373.4</v>
      </c>
      <c r="N25" s="20">
        <f>ROUND(F25*M25,2)</f>
        <v>4120.2</v>
      </c>
    </row>
    <row r="26" spans="1:21" ht="15.75" thickBot="1" x14ac:dyDescent="0.3">
      <c r="A26" s="96"/>
      <c r="B26" s="64"/>
      <c r="C26" s="67" t="s">
        <v>13</v>
      </c>
      <c r="D26" s="60"/>
      <c r="E26" s="60"/>
      <c r="F26" s="91">
        <f>SUM(F24:F25)</f>
        <v>11</v>
      </c>
      <c r="G26" s="60"/>
      <c r="H26" s="60"/>
      <c r="I26" s="60"/>
      <c r="J26" s="60"/>
      <c r="K26" s="60"/>
      <c r="L26" s="60"/>
      <c r="M26" s="60"/>
      <c r="N26" s="115">
        <f>SUM(N24:N25)</f>
        <v>15107.400000000001</v>
      </c>
    </row>
    <row r="27" spans="1:21" s="26" customFormat="1" ht="25.5" customHeight="1" thickBot="1" x14ac:dyDescent="0.3">
      <c r="A27" s="132">
        <v>8</v>
      </c>
      <c r="B27" s="134" t="s">
        <v>26</v>
      </c>
      <c r="C27" s="134" t="s">
        <v>69</v>
      </c>
      <c r="D27" s="18" t="s">
        <v>41</v>
      </c>
      <c r="E27" s="29" t="s">
        <v>10</v>
      </c>
      <c r="F27" s="88">
        <v>8</v>
      </c>
      <c r="G27" s="51">
        <v>6519.24</v>
      </c>
      <c r="H27" s="52">
        <v>7243.6</v>
      </c>
      <c r="I27" s="52">
        <v>7967.96</v>
      </c>
      <c r="J27" s="67"/>
      <c r="K27" s="67"/>
      <c r="L27" s="67"/>
      <c r="M27" s="11">
        <f>ROUND((G27+H27+I27)/3,2)</f>
        <v>7243.6</v>
      </c>
      <c r="N27" s="20">
        <f>ROUND(F27*M27,2)</f>
        <v>57948.800000000003</v>
      </c>
    </row>
    <row r="28" spans="1:21" s="26" customFormat="1" ht="55.5" customHeight="1" thickBot="1" x14ac:dyDescent="0.3">
      <c r="A28" s="142"/>
      <c r="B28" s="143"/>
      <c r="C28" s="143"/>
      <c r="D28" s="18" t="s">
        <v>9</v>
      </c>
      <c r="E28" s="29" t="s">
        <v>10</v>
      </c>
      <c r="F28" s="88">
        <v>1</v>
      </c>
      <c r="G28" s="51">
        <v>6519.24</v>
      </c>
      <c r="H28" s="52">
        <v>7243.6</v>
      </c>
      <c r="I28" s="52">
        <v>7967.96</v>
      </c>
      <c r="J28" s="67"/>
      <c r="K28" s="67"/>
      <c r="L28" s="67"/>
      <c r="M28" s="11">
        <f>ROUND((G28+H28+I28)/3,2)</f>
        <v>7243.6</v>
      </c>
      <c r="N28" s="20">
        <f>ROUND(F28*M28,2)</f>
        <v>7243.6</v>
      </c>
    </row>
    <row r="29" spans="1:21" s="26" customFormat="1" ht="16.5" thickBot="1" x14ac:dyDescent="0.3">
      <c r="A29" s="133"/>
      <c r="B29" s="135"/>
      <c r="C29" s="135"/>
      <c r="D29" s="17" t="s">
        <v>12</v>
      </c>
      <c r="E29" s="21" t="s">
        <v>10</v>
      </c>
      <c r="F29" s="88">
        <v>20</v>
      </c>
      <c r="G29" s="51">
        <v>6519.24</v>
      </c>
      <c r="H29" s="52">
        <v>7243.6</v>
      </c>
      <c r="I29" s="52">
        <v>7967.96</v>
      </c>
      <c r="J29" s="5"/>
      <c r="K29" s="9"/>
      <c r="L29" s="5"/>
      <c r="M29" s="11">
        <f>ROUND((G29+H29+I29)/3,2)</f>
        <v>7243.6</v>
      </c>
      <c r="N29" s="20">
        <f>ROUND(F29*M29,2)</f>
        <v>144872</v>
      </c>
    </row>
    <row r="30" spans="1:21" ht="13.5" customHeight="1" thickBot="1" x14ac:dyDescent="0.3">
      <c r="A30" s="98"/>
      <c r="B30" s="23"/>
      <c r="C30" s="67" t="s">
        <v>13</v>
      </c>
      <c r="D30" s="30"/>
      <c r="E30" s="31"/>
      <c r="F30" s="90">
        <f>SUM(F27:F29)</f>
        <v>29</v>
      </c>
      <c r="G30" s="50"/>
      <c r="H30" s="50"/>
      <c r="I30" s="50"/>
      <c r="J30" s="31"/>
      <c r="K30" s="32"/>
      <c r="L30" s="31"/>
      <c r="M30" s="37"/>
      <c r="N30" s="38">
        <f>SUM(N27:N29)</f>
        <v>210064.4</v>
      </c>
    </row>
    <row r="31" spans="1:21" ht="77.25" thickBot="1" x14ac:dyDescent="0.3">
      <c r="A31" s="71">
        <v>9</v>
      </c>
      <c r="B31" s="69" t="s">
        <v>126</v>
      </c>
      <c r="C31" s="69" t="s">
        <v>68</v>
      </c>
      <c r="D31" s="17" t="s">
        <v>12</v>
      </c>
      <c r="E31" s="21" t="s">
        <v>10</v>
      </c>
      <c r="F31" s="88">
        <v>10</v>
      </c>
      <c r="G31" s="51">
        <v>8505.17</v>
      </c>
      <c r="H31" s="52">
        <v>9450.19</v>
      </c>
      <c r="I31" s="52">
        <v>10395.209999999999</v>
      </c>
      <c r="J31" s="5"/>
      <c r="K31" s="9"/>
      <c r="L31" s="5"/>
      <c r="M31" s="11">
        <f>ROUND((G31+H31+I31)/3,2)</f>
        <v>9450.19</v>
      </c>
      <c r="N31" s="20">
        <f>ROUND(F31*M31,2)</f>
        <v>94501.9</v>
      </c>
    </row>
    <row r="32" spans="1:21" ht="18" customHeight="1" thickBot="1" x14ac:dyDescent="0.3">
      <c r="A32" s="98"/>
      <c r="B32" s="23"/>
      <c r="C32" s="67" t="s">
        <v>13</v>
      </c>
      <c r="D32" s="30"/>
      <c r="E32" s="31"/>
      <c r="F32" s="90">
        <f>SUM(F31)</f>
        <v>10</v>
      </c>
      <c r="G32" s="50"/>
      <c r="H32" s="50"/>
      <c r="I32" s="50"/>
      <c r="J32" s="31"/>
      <c r="K32" s="32"/>
      <c r="L32" s="31"/>
      <c r="M32" s="37"/>
      <c r="N32" s="38">
        <f>N31</f>
        <v>94501.9</v>
      </c>
    </row>
    <row r="33" spans="1:14" ht="51.75" thickBot="1" x14ac:dyDescent="0.3">
      <c r="A33" s="71">
        <v>10</v>
      </c>
      <c r="B33" s="69" t="s">
        <v>65</v>
      </c>
      <c r="C33" s="69" t="s">
        <v>33</v>
      </c>
      <c r="D33" s="17" t="s">
        <v>12</v>
      </c>
      <c r="E33" s="21" t="s">
        <v>10</v>
      </c>
      <c r="F33" s="88">
        <v>26</v>
      </c>
      <c r="G33" s="51">
        <v>1231.2</v>
      </c>
      <c r="H33" s="52">
        <v>1368</v>
      </c>
      <c r="I33" s="52">
        <v>1504.8</v>
      </c>
      <c r="J33" s="5"/>
      <c r="K33" s="9"/>
      <c r="L33" s="5"/>
      <c r="M33" s="11">
        <f>ROUND((G33+H33+I33)/3,2)</f>
        <v>1368</v>
      </c>
      <c r="N33" s="20">
        <f>ROUND(F33*M33,2)</f>
        <v>35568</v>
      </c>
    </row>
    <row r="34" spans="1:14" ht="18" customHeight="1" thickBot="1" x14ac:dyDescent="0.3">
      <c r="A34" s="98"/>
      <c r="B34" s="23"/>
      <c r="C34" s="67" t="s">
        <v>13</v>
      </c>
      <c r="D34" s="30"/>
      <c r="E34" s="31"/>
      <c r="F34" s="90">
        <f>SUM(F33)</f>
        <v>26</v>
      </c>
      <c r="G34" s="50"/>
      <c r="H34" s="50"/>
      <c r="I34" s="50"/>
      <c r="J34" s="31"/>
      <c r="K34" s="32"/>
      <c r="L34" s="31"/>
      <c r="M34" s="37"/>
      <c r="N34" s="38">
        <f>SUM(N33:N33)</f>
        <v>35568</v>
      </c>
    </row>
    <row r="35" spans="1:14" s="26" customFormat="1" ht="15.75" thickBot="1" x14ac:dyDescent="0.3">
      <c r="A35" s="132">
        <v>11</v>
      </c>
      <c r="B35" s="139" t="s">
        <v>65</v>
      </c>
      <c r="C35" s="139" t="s">
        <v>34</v>
      </c>
      <c r="D35" s="18" t="s">
        <v>21</v>
      </c>
      <c r="E35" s="29" t="s">
        <v>10</v>
      </c>
      <c r="F35" s="88">
        <v>3</v>
      </c>
      <c r="G35" s="51">
        <v>763.02</v>
      </c>
      <c r="H35" s="52">
        <v>847.8</v>
      </c>
      <c r="I35" s="52">
        <v>932.58</v>
      </c>
      <c r="J35" s="67"/>
      <c r="K35" s="67"/>
      <c r="L35" s="67"/>
      <c r="M35" s="11">
        <f>ROUND((G35+H35+I35)/3,2)</f>
        <v>847.8</v>
      </c>
      <c r="N35" s="20">
        <f>ROUND(F35*M35,2)</f>
        <v>2543.4</v>
      </c>
    </row>
    <row r="36" spans="1:14" s="26" customFormat="1" ht="66.75" customHeight="1" thickBot="1" x14ac:dyDescent="0.3">
      <c r="A36" s="142"/>
      <c r="B36" s="140"/>
      <c r="C36" s="140"/>
      <c r="D36" s="18" t="s">
        <v>41</v>
      </c>
      <c r="E36" s="29" t="s">
        <v>10</v>
      </c>
      <c r="F36" s="88">
        <v>8</v>
      </c>
      <c r="G36" s="51">
        <v>763.02</v>
      </c>
      <c r="H36" s="52">
        <v>847.8</v>
      </c>
      <c r="I36" s="52">
        <v>932.58</v>
      </c>
      <c r="J36" s="67"/>
      <c r="K36" s="67"/>
      <c r="L36" s="67"/>
      <c r="M36" s="11">
        <f>ROUND((G36+H36+I36)/3,2)</f>
        <v>847.8</v>
      </c>
      <c r="N36" s="20">
        <f>ROUND(F36*M36,2)</f>
        <v>6782.4</v>
      </c>
    </row>
    <row r="37" spans="1:14" s="26" customFormat="1" ht="16.5" thickBot="1" x14ac:dyDescent="0.3">
      <c r="A37" s="133"/>
      <c r="B37" s="141"/>
      <c r="C37" s="141"/>
      <c r="D37" s="17" t="s">
        <v>12</v>
      </c>
      <c r="E37" s="21" t="s">
        <v>10</v>
      </c>
      <c r="F37" s="88">
        <v>20</v>
      </c>
      <c r="G37" s="51">
        <v>763.02</v>
      </c>
      <c r="H37" s="52">
        <v>847.8</v>
      </c>
      <c r="I37" s="52">
        <v>932.58</v>
      </c>
      <c r="J37" s="5"/>
      <c r="K37" s="9"/>
      <c r="L37" s="5"/>
      <c r="M37" s="11">
        <f>ROUND((G37+H37+I37)/3,2)</f>
        <v>847.8</v>
      </c>
      <c r="N37" s="20">
        <f>ROUND(F37*M37,2)</f>
        <v>16956</v>
      </c>
    </row>
    <row r="38" spans="1:14" ht="16.5" thickBot="1" x14ac:dyDescent="0.3">
      <c r="A38" s="99"/>
      <c r="B38" s="25"/>
      <c r="C38" s="67" t="s">
        <v>13</v>
      </c>
      <c r="D38" s="17"/>
      <c r="E38" s="21"/>
      <c r="F38" s="90">
        <f>SUM(F35:F37)</f>
        <v>31</v>
      </c>
      <c r="G38" s="51"/>
      <c r="H38" s="52"/>
      <c r="I38" s="52"/>
      <c r="J38" s="5"/>
      <c r="K38" s="9"/>
      <c r="L38" s="5"/>
      <c r="M38" s="11"/>
      <c r="N38" s="20">
        <f>SUM(N36:N37)+N35</f>
        <v>26281.800000000003</v>
      </c>
    </row>
    <row r="39" spans="1:14" ht="54.75" customHeight="1" thickBot="1" x14ac:dyDescent="0.3">
      <c r="A39" s="132">
        <v>12</v>
      </c>
      <c r="B39" s="139" t="s">
        <v>65</v>
      </c>
      <c r="C39" s="139" t="s">
        <v>35</v>
      </c>
      <c r="D39" s="17" t="s">
        <v>41</v>
      </c>
      <c r="E39" s="21" t="s">
        <v>10</v>
      </c>
      <c r="F39" s="88">
        <v>4</v>
      </c>
      <c r="G39" s="51">
        <v>1645.92</v>
      </c>
      <c r="H39" s="52">
        <v>1828.8</v>
      </c>
      <c r="I39" s="52">
        <v>2011.68</v>
      </c>
      <c r="J39" s="5"/>
      <c r="K39" s="9"/>
      <c r="L39" s="5"/>
      <c r="M39" s="11">
        <f>ROUND((G39+H39+I39)/3,2)</f>
        <v>1828.8</v>
      </c>
      <c r="N39" s="20">
        <f>ROUND(F39*M39,2)</f>
        <v>7315.2</v>
      </c>
    </row>
    <row r="40" spans="1:14" ht="15.75" thickBot="1" x14ac:dyDescent="0.3">
      <c r="A40" s="133"/>
      <c r="B40" s="141"/>
      <c r="C40" s="141"/>
      <c r="D40" s="18" t="s">
        <v>12</v>
      </c>
      <c r="E40" s="21" t="s">
        <v>10</v>
      </c>
      <c r="F40" s="88">
        <v>20</v>
      </c>
      <c r="G40" s="51">
        <v>1645.92</v>
      </c>
      <c r="H40" s="52">
        <v>1828.8</v>
      </c>
      <c r="I40" s="52">
        <v>2011.68</v>
      </c>
      <c r="J40" s="14"/>
      <c r="K40" s="14"/>
      <c r="L40" s="14"/>
      <c r="M40" s="11">
        <f>ROUND((G40+H40+I40)/3,2)</f>
        <v>1828.8</v>
      </c>
      <c r="N40" s="20">
        <f>ROUND(F40*M40,2)</f>
        <v>36576</v>
      </c>
    </row>
    <row r="41" spans="1:14" ht="15.75" thickBot="1" x14ac:dyDescent="0.3">
      <c r="A41" s="97"/>
      <c r="B41" s="33"/>
      <c r="C41" s="67" t="s">
        <v>13</v>
      </c>
      <c r="D41" s="57"/>
      <c r="E41" s="22"/>
      <c r="F41" s="90">
        <f>SUM(F39:F40)</f>
        <v>24</v>
      </c>
      <c r="G41" s="53"/>
      <c r="H41" s="53"/>
      <c r="I41" s="53"/>
      <c r="J41" s="43"/>
      <c r="K41" s="43"/>
      <c r="L41" s="43"/>
      <c r="M41" s="36"/>
      <c r="N41" s="20">
        <f>SUM(N39:N40)</f>
        <v>43891.199999999997</v>
      </c>
    </row>
    <row r="42" spans="1:14" ht="90" thickBot="1" x14ac:dyDescent="0.3">
      <c r="A42" s="71">
        <v>13</v>
      </c>
      <c r="B42" s="69" t="s">
        <v>65</v>
      </c>
      <c r="C42" s="69" t="s">
        <v>36</v>
      </c>
      <c r="D42" s="17" t="s">
        <v>12</v>
      </c>
      <c r="E42" s="21" t="s">
        <v>10</v>
      </c>
      <c r="F42" s="88">
        <v>50</v>
      </c>
      <c r="G42" s="51">
        <v>751.68</v>
      </c>
      <c r="H42" s="52">
        <v>835.2</v>
      </c>
      <c r="I42" s="52">
        <v>918.72</v>
      </c>
      <c r="J42" s="5"/>
      <c r="K42" s="9"/>
      <c r="L42" s="5"/>
      <c r="M42" s="11">
        <f>ROUND((G42+H42+I42)/3,2)</f>
        <v>835.2</v>
      </c>
      <c r="N42" s="20">
        <f>ROUND(F42*M42,2)</f>
        <v>41760</v>
      </c>
    </row>
    <row r="43" spans="1:14" ht="15.75" thickBot="1" x14ac:dyDescent="0.3">
      <c r="A43" s="97"/>
      <c r="B43" s="33"/>
      <c r="C43" s="67" t="s">
        <v>13</v>
      </c>
      <c r="D43" s="57"/>
      <c r="E43" s="55"/>
      <c r="F43" s="90">
        <f>SUM(F42:F42)</f>
        <v>50</v>
      </c>
      <c r="G43" s="53"/>
      <c r="H43" s="53"/>
      <c r="I43" s="53"/>
      <c r="J43" s="45"/>
      <c r="K43" s="45"/>
      <c r="L43" s="45"/>
      <c r="M43" s="36"/>
      <c r="N43" s="20">
        <f>SUM(N42)</f>
        <v>41760</v>
      </c>
    </row>
    <row r="44" spans="1:14" ht="51.75" thickBot="1" x14ac:dyDescent="0.3">
      <c r="A44" s="71">
        <v>14</v>
      </c>
      <c r="B44" s="69" t="s">
        <v>65</v>
      </c>
      <c r="C44" s="69" t="s">
        <v>55</v>
      </c>
      <c r="D44" s="17" t="s">
        <v>12</v>
      </c>
      <c r="E44" s="21" t="s">
        <v>10</v>
      </c>
      <c r="F44" s="88">
        <v>4</v>
      </c>
      <c r="G44" s="51">
        <v>751.68</v>
      </c>
      <c r="H44" s="52">
        <v>835.2</v>
      </c>
      <c r="I44" s="52">
        <v>918.72</v>
      </c>
      <c r="J44" s="5"/>
      <c r="K44" s="9"/>
      <c r="L44" s="5"/>
      <c r="M44" s="11">
        <f>ROUND((G44+H44+I44)/3,2)</f>
        <v>835.2</v>
      </c>
      <c r="N44" s="20">
        <f>ROUND(F44*M44,2)</f>
        <v>3340.8</v>
      </c>
    </row>
    <row r="45" spans="1:14" ht="16.5" thickBot="1" x14ac:dyDescent="0.3">
      <c r="A45" s="71"/>
      <c r="B45" s="24"/>
      <c r="C45" s="67" t="s">
        <v>13</v>
      </c>
      <c r="D45" s="17"/>
      <c r="E45" s="21"/>
      <c r="F45" s="89">
        <f>F44</f>
        <v>4</v>
      </c>
      <c r="G45" s="51"/>
      <c r="H45" s="52"/>
      <c r="I45" s="52"/>
      <c r="J45" s="5"/>
      <c r="K45" s="9"/>
      <c r="L45" s="5"/>
      <c r="M45" s="11"/>
      <c r="N45" s="20">
        <f>SUM(N44)</f>
        <v>3340.8</v>
      </c>
    </row>
    <row r="46" spans="1:14" ht="51.75" thickBot="1" x14ac:dyDescent="0.3">
      <c r="A46" s="71">
        <v>15</v>
      </c>
      <c r="B46" s="69" t="s">
        <v>65</v>
      </c>
      <c r="C46" s="69" t="s">
        <v>51</v>
      </c>
      <c r="D46" s="17" t="s">
        <v>12</v>
      </c>
      <c r="E46" s="21" t="s">
        <v>10</v>
      </c>
      <c r="F46" s="88">
        <v>10</v>
      </c>
      <c r="G46" s="51">
        <v>1062.72</v>
      </c>
      <c r="H46" s="52">
        <v>1180.8</v>
      </c>
      <c r="I46" s="52">
        <v>1298.8800000000001</v>
      </c>
      <c r="J46" s="5"/>
      <c r="K46" s="9"/>
      <c r="L46" s="5"/>
      <c r="M46" s="11">
        <f>ROUND((G46+H46+I46)/3,2)</f>
        <v>1180.8</v>
      </c>
      <c r="N46" s="20">
        <f>PRODUCT(F46,M46)</f>
        <v>11808</v>
      </c>
    </row>
    <row r="47" spans="1:14" ht="15.75" thickBot="1" x14ac:dyDescent="0.3">
      <c r="A47" s="97"/>
      <c r="B47" s="33"/>
      <c r="C47" s="73" t="s">
        <v>13</v>
      </c>
      <c r="D47" s="57"/>
      <c r="E47" s="55"/>
      <c r="F47" s="90">
        <f>SUM(F46:F46)</f>
        <v>10</v>
      </c>
      <c r="G47" s="53"/>
      <c r="H47" s="53"/>
      <c r="I47" s="53"/>
      <c r="J47" s="45"/>
      <c r="K47" s="45"/>
      <c r="L47" s="45"/>
      <c r="M47" s="36"/>
      <c r="N47" s="20">
        <f>SUM(N46)</f>
        <v>11808</v>
      </c>
    </row>
    <row r="48" spans="1:14" ht="51.75" thickBot="1" x14ac:dyDescent="0.3">
      <c r="A48" s="71">
        <v>16</v>
      </c>
      <c r="B48" s="69" t="s">
        <v>127</v>
      </c>
      <c r="C48" s="58" t="s">
        <v>42</v>
      </c>
      <c r="D48" s="17" t="s">
        <v>12</v>
      </c>
      <c r="E48" s="21" t="s">
        <v>10</v>
      </c>
      <c r="F48" s="88">
        <v>1</v>
      </c>
      <c r="G48" s="51">
        <v>1412.64</v>
      </c>
      <c r="H48" s="52">
        <v>1569.6</v>
      </c>
      <c r="I48" s="52">
        <v>1726.56</v>
      </c>
      <c r="J48" s="5"/>
      <c r="K48" s="9"/>
      <c r="L48" s="5"/>
      <c r="M48" s="11">
        <f>ROUND((G48+H48+I48)/3,2)</f>
        <v>1569.6</v>
      </c>
      <c r="N48" s="20">
        <f>PRODUCT(F48,M48)</f>
        <v>1569.6</v>
      </c>
    </row>
    <row r="49" spans="1:14" ht="15.75" thickBot="1" x14ac:dyDescent="0.3">
      <c r="A49" s="97"/>
      <c r="B49" s="33"/>
      <c r="C49" s="73" t="s">
        <v>13</v>
      </c>
      <c r="D49" s="57"/>
      <c r="E49" s="55"/>
      <c r="F49" s="90">
        <f>SUM(F48:F48)</f>
        <v>1</v>
      </c>
      <c r="G49" s="53"/>
      <c r="H49" s="53"/>
      <c r="I49" s="53"/>
      <c r="J49" s="45"/>
      <c r="K49" s="45"/>
      <c r="L49" s="45"/>
      <c r="M49" s="36"/>
      <c r="N49" s="20">
        <f>SUM(N48)</f>
        <v>1569.6</v>
      </c>
    </row>
    <row r="50" spans="1:14" ht="64.5" thickBot="1" x14ac:dyDescent="0.3">
      <c r="A50" s="71">
        <v>17</v>
      </c>
      <c r="B50" s="69" t="s">
        <v>128</v>
      </c>
      <c r="C50" s="58" t="s">
        <v>54</v>
      </c>
      <c r="D50" s="17" t="s">
        <v>12</v>
      </c>
      <c r="E50" s="21" t="s">
        <v>10</v>
      </c>
      <c r="F50" s="88">
        <v>2</v>
      </c>
      <c r="G50" s="51">
        <v>1114.56</v>
      </c>
      <c r="H50" s="52">
        <v>1238.4000000000001</v>
      </c>
      <c r="I50" s="52">
        <v>1362.24</v>
      </c>
      <c r="J50" s="5"/>
      <c r="K50" s="9"/>
      <c r="L50" s="5"/>
      <c r="M50" s="11">
        <f>ROUND((G50+H50+I50)/3,2)</f>
        <v>1238.4000000000001</v>
      </c>
      <c r="N50" s="20">
        <f>PRODUCT(F50,M50)</f>
        <v>2476.8000000000002</v>
      </c>
    </row>
    <row r="51" spans="1:14" ht="15.75" thickBot="1" x14ac:dyDescent="0.3">
      <c r="A51" s="97"/>
      <c r="B51" s="33"/>
      <c r="C51" s="92" t="s">
        <v>13</v>
      </c>
      <c r="D51" s="57"/>
      <c r="E51" s="55"/>
      <c r="F51" s="90">
        <f>SUM(F50:F50)</f>
        <v>2</v>
      </c>
      <c r="G51" s="53"/>
      <c r="H51" s="53"/>
      <c r="I51" s="53"/>
      <c r="J51" s="45"/>
      <c r="K51" s="45"/>
      <c r="L51" s="45"/>
      <c r="M51" s="36"/>
      <c r="N51" s="20">
        <f>SUM(N50)</f>
        <v>2476.8000000000002</v>
      </c>
    </row>
    <row r="52" spans="1:14" ht="51.75" thickBot="1" x14ac:dyDescent="0.3">
      <c r="A52" s="71">
        <v>18</v>
      </c>
      <c r="B52" s="69" t="s">
        <v>129</v>
      </c>
      <c r="C52" s="58" t="s">
        <v>53</v>
      </c>
      <c r="D52" s="17" t="s">
        <v>12</v>
      </c>
      <c r="E52" s="21" t="s">
        <v>10</v>
      </c>
      <c r="F52" s="88">
        <v>4</v>
      </c>
      <c r="G52" s="51">
        <v>1555.2</v>
      </c>
      <c r="H52" s="52">
        <v>1728</v>
      </c>
      <c r="I52" s="52">
        <v>1900.8</v>
      </c>
      <c r="J52" s="5"/>
      <c r="K52" s="9"/>
      <c r="L52" s="5"/>
      <c r="M52" s="11">
        <f>ROUND((G52+H52+I52)/3,2)</f>
        <v>1728</v>
      </c>
      <c r="N52" s="20">
        <f>PRODUCT(F52,M52)</f>
        <v>6912</v>
      </c>
    </row>
    <row r="53" spans="1:14" ht="15.75" thickBot="1" x14ac:dyDescent="0.3">
      <c r="A53" s="97"/>
      <c r="B53" s="33"/>
      <c r="C53" s="73" t="s">
        <v>13</v>
      </c>
      <c r="D53" s="57"/>
      <c r="E53" s="55"/>
      <c r="F53" s="90">
        <f>SUM(F52:F52)</f>
        <v>4</v>
      </c>
      <c r="G53" s="53"/>
      <c r="H53" s="53"/>
      <c r="I53" s="53"/>
      <c r="J53" s="45"/>
      <c r="K53" s="45"/>
      <c r="L53" s="45"/>
      <c r="M53" s="36"/>
      <c r="N53" s="20">
        <f>SUM(N52)</f>
        <v>6912</v>
      </c>
    </row>
    <row r="54" spans="1:14" ht="64.5" thickBot="1" x14ac:dyDescent="0.3">
      <c r="A54" s="71">
        <v>19</v>
      </c>
      <c r="B54" s="69" t="s">
        <v>128</v>
      </c>
      <c r="C54" s="58" t="s">
        <v>52</v>
      </c>
      <c r="D54" s="17" t="s">
        <v>12</v>
      </c>
      <c r="E54" s="21" t="s">
        <v>10</v>
      </c>
      <c r="F54" s="88">
        <v>10</v>
      </c>
      <c r="G54" s="51">
        <v>1671.84</v>
      </c>
      <c r="H54" s="52">
        <v>1857.6</v>
      </c>
      <c r="I54" s="52">
        <v>2043.36</v>
      </c>
      <c r="J54" s="5"/>
      <c r="K54" s="9"/>
      <c r="L54" s="5"/>
      <c r="M54" s="11">
        <f>ROUND((G54+H54+I54)/3,2)</f>
        <v>1857.6</v>
      </c>
      <c r="N54" s="20">
        <f>PRODUCT(F54,M54)</f>
        <v>18576</v>
      </c>
    </row>
    <row r="55" spans="1:14" ht="64.5" thickBot="1" x14ac:dyDescent="0.3">
      <c r="A55" s="71">
        <v>19</v>
      </c>
      <c r="B55" s="69" t="s">
        <v>128</v>
      </c>
      <c r="C55" s="58" t="s">
        <v>52</v>
      </c>
      <c r="D55" s="17" t="s">
        <v>41</v>
      </c>
      <c r="E55" s="21" t="s">
        <v>10</v>
      </c>
      <c r="F55" s="88">
        <v>8</v>
      </c>
      <c r="G55" s="51">
        <v>1671.84</v>
      </c>
      <c r="H55" s="52">
        <v>1857.6</v>
      </c>
      <c r="I55" s="52">
        <v>2043.36</v>
      </c>
      <c r="J55" s="5"/>
      <c r="K55" s="9"/>
      <c r="L55" s="5"/>
      <c r="M55" s="11">
        <f>ROUND((G55+H55+I55)/3,2)</f>
        <v>1857.6</v>
      </c>
      <c r="N55" s="20">
        <f>PRODUCT(F55,M55)</f>
        <v>14860.8</v>
      </c>
    </row>
    <row r="56" spans="1:14" ht="15.75" thickBot="1" x14ac:dyDescent="0.3">
      <c r="A56" s="97"/>
      <c r="B56" s="33"/>
      <c r="C56" s="73" t="s">
        <v>13</v>
      </c>
      <c r="D56" s="57"/>
      <c r="E56" s="55"/>
      <c r="F56" s="90">
        <f>SUM(F54:F55)</f>
        <v>18</v>
      </c>
      <c r="G56" s="53"/>
      <c r="H56" s="53"/>
      <c r="I56" s="53"/>
      <c r="J56" s="45"/>
      <c r="K56" s="45"/>
      <c r="L56" s="45"/>
      <c r="M56" s="36"/>
      <c r="N56" s="20">
        <f>SUM(N54:N55)</f>
        <v>33436.800000000003</v>
      </c>
    </row>
    <row r="57" spans="1:14" ht="45.75" customHeight="1" thickBot="1" x14ac:dyDescent="0.3">
      <c r="A57" s="132">
        <v>20</v>
      </c>
      <c r="B57" s="139" t="s">
        <v>128</v>
      </c>
      <c r="C57" s="144" t="s">
        <v>60</v>
      </c>
      <c r="D57" s="17" t="s">
        <v>12</v>
      </c>
      <c r="E57" s="21" t="s">
        <v>10</v>
      </c>
      <c r="F57" s="88">
        <v>11</v>
      </c>
      <c r="G57" s="51">
        <v>531.36</v>
      </c>
      <c r="H57" s="52">
        <v>590.4</v>
      </c>
      <c r="I57" s="52">
        <v>649.44000000000005</v>
      </c>
      <c r="J57" s="5"/>
      <c r="K57" s="9"/>
      <c r="L57" s="5"/>
      <c r="M57" s="11">
        <f>ROUND((G57+H57+I57)/3,2)</f>
        <v>590.4</v>
      </c>
      <c r="N57" s="20">
        <f>PRODUCT(F57,M57)</f>
        <v>6494.4</v>
      </c>
    </row>
    <row r="58" spans="1:14" ht="16.5" thickBot="1" x14ac:dyDescent="0.3">
      <c r="A58" s="133"/>
      <c r="B58" s="141"/>
      <c r="C58" s="141"/>
      <c r="D58" s="17" t="s">
        <v>9</v>
      </c>
      <c r="E58" s="21" t="s">
        <v>10</v>
      </c>
      <c r="F58" s="88">
        <v>5</v>
      </c>
      <c r="G58" s="51">
        <v>531.36</v>
      </c>
      <c r="H58" s="52">
        <v>590.4</v>
      </c>
      <c r="I58" s="52">
        <v>649.44000000000005</v>
      </c>
      <c r="J58" s="5"/>
      <c r="K58" s="9"/>
      <c r="L58" s="5"/>
      <c r="M58" s="11">
        <f>ROUND((G58+H58+I58)/3,2)</f>
        <v>590.4</v>
      </c>
      <c r="N58" s="20">
        <f>PRODUCT(F58,M58)</f>
        <v>2952</v>
      </c>
    </row>
    <row r="59" spans="1:14" ht="15.75" thickBot="1" x14ac:dyDescent="0.3">
      <c r="A59" s="96"/>
      <c r="B59" s="73"/>
      <c r="C59" s="73" t="s">
        <v>13</v>
      </c>
      <c r="D59" s="73"/>
      <c r="E59" s="73"/>
      <c r="F59" s="104">
        <f>SUM(F57:F58)</f>
        <v>16</v>
      </c>
      <c r="G59" s="73"/>
      <c r="H59" s="73"/>
      <c r="I59" s="73"/>
      <c r="J59" s="73"/>
      <c r="K59" s="73"/>
      <c r="L59" s="73"/>
      <c r="M59" s="74"/>
      <c r="N59" s="20">
        <f>SUM(N57:N58)</f>
        <v>9446.4</v>
      </c>
    </row>
    <row r="60" spans="1:14" ht="26.25" thickBot="1" x14ac:dyDescent="0.3">
      <c r="A60" s="71">
        <v>21</v>
      </c>
      <c r="B60" s="69" t="s">
        <v>130</v>
      </c>
      <c r="C60" s="58" t="s">
        <v>113</v>
      </c>
      <c r="D60" s="17" t="s">
        <v>12</v>
      </c>
      <c r="E60" s="21" t="s">
        <v>10</v>
      </c>
      <c r="F60" s="88">
        <v>4</v>
      </c>
      <c r="G60" s="51">
        <v>3622.32</v>
      </c>
      <c r="H60" s="52">
        <v>4024.8</v>
      </c>
      <c r="I60" s="52">
        <v>4427.28</v>
      </c>
      <c r="J60" s="5"/>
      <c r="K60" s="9"/>
      <c r="L60" s="5"/>
      <c r="M60" s="11">
        <f>ROUND((G60+H60+I60)/3,2)</f>
        <v>4024.8</v>
      </c>
      <c r="N60" s="20">
        <f>PRODUCT(F60,M60)</f>
        <v>16099.2</v>
      </c>
    </row>
    <row r="61" spans="1:14" ht="15.75" thickBot="1" x14ac:dyDescent="0.3">
      <c r="A61" s="100"/>
      <c r="B61" s="66"/>
      <c r="C61" s="66" t="s">
        <v>13</v>
      </c>
      <c r="D61" s="66"/>
      <c r="E61" s="66"/>
      <c r="F61" s="91">
        <f>SUM(F60)</f>
        <v>4</v>
      </c>
      <c r="G61" s="66"/>
      <c r="H61" s="66"/>
      <c r="I61" s="66"/>
      <c r="J61" s="66"/>
      <c r="K61" s="66"/>
      <c r="L61" s="66"/>
      <c r="M61" s="66"/>
      <c r="N61" s="20">
        <f>N60</f>
        <v>16099.2</v>
      </c>
    </row>
    <row r="62" spans="1:14" ht="64.5" thickBot="1" x14ac:dyDescent="0.3">
      <c r="A62" s="71">
        <v>22</v>
      </c>
      <c r="B62" s="69" t="s">
        <v>26</v>
      </c>
      <c r="C62" s="58" t="s">
        <v>71</v>
      </c>
      <c r="D62" s="17" t="s">
        <v>12</v>
      </c>
      <c r="E62" s="21" t="s">
        <v>10</v>
      </c>
      <c r="F62" s="88">
        <v>4</v>
      </c>
      <c r="G62" s="51">
        <v>7997.49</v>
      </c>
      <c r="H62" s="52">
        <v>8886.1</v>
      </c>
      <c r="I62" s="52">
        <v>9774.7099999999991</v>
      </c>
      <c r="J62" s="5"/>
      <c r="K62" s="9"/>
      <c r="L62" s="5"/>
      <c r="M62" s="11">
        <f>ROUND((G62+H62+I62)/3,2)</f>
        <v>8886.1</v>
      </c>
      <c r="N62" s="20">
        <f>PRODUCT(F62,M62)</f>
        <v>35544.400000000001</v>
      </c>
    </row>
    <row r="63" spans="1:14" ht="15.75" thickBot="1" x14ac:dyDescent="0.3">
      <c r="A63" s="100"/>
      <c r="B63" s="66"/>
      <c r="C63" s="66" t="s">
        <v>13</v>
      </c>
      <c r="D63" s="66"/>
      <c r="E63" s="66"/>
      <c r="F63" s="91">
        <f>SUM(F62)</f>
        <v>4</v>
      </c>
      <c r="G63" s="66"/>
      <c r="H63" s="66"/>
      <c r="I63" s="66"/>
      <c r="J63" s="66"/>
      <c r="K63" s="66"/>
      <c r="L63" s="66"/>
      <c r="M63" s="66"/>
      <c r="N63" s="20">
        <f>N62</f>
        <v>35544.400000000001</v>
      </c>
    </row>
    <row r="64" spans="1:14" ht="77.25" thickBot="1" x14ac:dyDescent="0.3">
      <c r="A64" s="71">
        <v>23</v>
      </c>
      <c r="B64" s="69" t="s">
        <v>26</v>
      </c>
      <c r="C64" s="58" t="s">
        <v>73</v>
      </c>
      <c r="D64" s="17" t="s">
        <v>12</v>
      </c>
      <c r="E64" s="21" t="s">
        <v>10</v>
      </c>
      <c r="F64" s="88">
        <v>8</v>
      </c>
      <c r="G64" s="51">
        <v>7763.6</v>
      </c>
      <c r="H64" s="52">
        <v>8626.2199999999993</v>
      </c>
      <c r="I64" s="52">
        <v>9488.84</v>
      </c>
      <c r="J64" s="5"/>
      <c r="K64" s="9"/>
      <c r="L64" s="5"/>
      <c r="M64" s="11">
        <f>ROUND((G64+H64+I64)/3,2)</f>
        <v>8626.2199999999993</v>
      </c>
      <c r="N64" s="20">
        <f>PRODUCT(F64,M64)</f>
        <v>69009.759999999995</v>
      </c>
    </row>
    <row r="65" spans="1:21" ht="15.75" thickBot="1" x14ac:dyDescent="0.3">
      <c r="A65" s="100"/>
      <c r="B65" s="66"/>
      <c r="C65" s="66" t="s">
        <v>13</v>
      </c>
      <c r="D65" s="66"/>
      <c r="E65" s="66"/>
      <c r="F65" s="91">
        <f>SUM(F64)</f>
        <v>8</v>
      </c>
      <c r="G65" s="66"/>
      <c r="H65" s="66"/>
      <c r="I65" s="66"/>
      <c r="J65" s="66"/>
      <c r="K65" s="66"/>
      <c r="L65" s="66"/>
      <c r="M65" s="66"/>
      <c r="N65" s="20">
        <f>SUM(N64)</f>
        <v>69009.759999999995</v>
      </c>
    </row>
    <row r="66" spans="1:21" ht="48.75" customHeight="1" thickBot="1" x14ac:dyDescent="0.3">
      <c r="A66" s="132">
        <v>24</v>
      </c>
      <c r="B66" s="139" t="s">
        <v>26</v>
      </c>
      <c r="C66" s="139" t="s">
        <v>75</v>
      </c>
      <c r="D66" s="17" t="s">
        <v>12</v>
      </c>
      <c r="E66" s="21" t="s">
        <v>10</v>
      </c>
      <c r="F66" s="88">
        <v>2</v>
      </c>
      <c r="G66" s="51">
        <v>8043.1</v>
      </c>
      <c r="H66" s="52">
        <v>8936.7800000000007</v>
      </c>
      <c r="I66" s="52">
        <v>9830.4599999999991</v>
      </c>
      <c r="J66" s="5"/>
      <c r="K66" s="9"/>
      <c r="L66" s="5"/>
      <c r="M66" s="11">
        <f t="shared" ref="M66" si="0">ROUND((G66+H66+I66)/3,2)</f>
        <v>8936.7800000000007</v>
      </c>
      <c r="N66" s="20">
        <f t="shared" ref="N66" si="1">ROUND(F66*M66,2)</f>
        <v>17873.560000000001</v>
      </c>
    </row>
    <row r="67" spans="1:21" ht="16.5" thickBot="1" x14ac:dyDescent="0.3">
      <c r="A67" s="142"/>
      <c r="B67" s="140"/>
      <c r="C67" s="140"/>
      <c r="D67" s="17" t="s">
        <v>41</v>
      </c>
      <c r="E67" s="21" t="s">
        <v>10</v>
      </c>
      <c r="F67" s="88">
        <v>2</v>
      </c>
      <c r="G67" s="51">
        <v>8043.1</v>
      </c>
      <c r="H67" s="52">
        <v>8936.7800000000007</v>
      </c>
      <c r="I67" s="52">
        <v>9830.4599999999991</v>
      </c>
      <c r="J67" s="5"/>
      <c r="K67" s="9"/>
      <c r="L67" s="5"/>
      <c r="M67" s="11">
        <f t="shared" ref="M67:M68" si="2">ROUND((G67+H67+I67)/3,2)</f>
        <v>8936.7800000000007</v>
      </c>
      <c r="N67" s="20">
        <f t="shared" ref="N67:N68" si="3">ROUND(F67*M67,2)</f>
        <v>17873.560000000001</v>
      </c>
    </row>
    <row r="68" spans="1:21" ht="16.5" thickBot="1" x14ac:dyDescent="0.3">
      <c r="A68" s="142"/>
      <c r="B68" s="140"/>
      <c r="C68" s="140"/>
      <c r="D68" s="17" t="s">
        <v>9</v>
      </c>
      <c r="E68" s="21" t="s">
        <v>10</v>
      </c>
      <c r="F68" s="88">
        <v>3</v>
      </c>
      <c r="G68" s="51">
        <v>8043.1</v>
      </c>
      <c r="H68" s="52">
        <v>8936.7800000000007</v>
      </c>
      <c r="I68" s="52">
        <v>9830.4599999999991</v>
      </c>
      <c r="J68" s="5"/>
      <c r="K68" s="9"/>
      <c r="L68" s="5"/>
      <c r="M68" s="11">
        <f t="shared" si="2"/>
        <v>8936.7800000000007</v>
      </c>
      <c r="N68" s="20">
        <f t="shared" si="3"/>
        <v>26810.34</v>
      </c>
    </row>
    <row r="69" spans="1:21" ht="20.25" customHeight="1" thickBot="1" x14ac:dyDescent="0.3">
      <c r="A69" s="133"/>
      <c r="B69" s="141"/>
      <c r="C69" s="141"/>
      <c r="D69" s="17" t="s">
        <v>40</v>
      </c>
      <c r="E69" s="21" t="s">
        <v>10</v>
      </c>
      <c r="F69" s="88">
        <v>3</v>
      </c>
      <c r="G69" s="51">
        <v>8043.1</v>
      </c>
      <c r="H69" s="52">
        <v>8936.7800000000007</v>
      </c>
      <c r="I69" s="52">
        <v>9830.4599999999991</v>
      </c>
      <c r="J69" s="5"/>
      <c r="K69" s="9"/>
      <c r="L69" s="5"/>
      <c r="M69" s="11">
        <f t="shared" ref="M69" si="4">ROUND((G69+H69+I69)/3,2)</f>
        <v>8936.7800000000007</v>
      </c>
      <c r="N69" s="20">
        <f t="shared" ref="N69" si="5">ROUND(F69*M69,2)</f>
        <v>26810.34</v>
      </c>
      <c r="U69" s="44"/>
    </row>
    <row r="70" spans="1:21" ht="15.75" thickBot="1" x14ac:dyDescent="0.3">
      <c r="A70" s="100"/>
      <c r="B70" s="66"/>
      <c r="C70" s="66" t="s">
        <v>13</v>
      </c>
      <c r="D70" s="66"/>
      <c r="E70" s="66"/>
      <c r="F70" s="91">
        <f>SUM(F66:F69)</f>
        <v>10</v>
      </c>
      <c r="G70" s="66"/>
      <c r="H70" s="66"/>
      <c r="I70" s="66"/>
      <c r="J70" s="66"/>
      <c r="K70" s="66"/>
      <c r="L70" s="66"/>
      <c r="M70" s="66"/>
      <c r="N70" s="20">
        <f>SUM(N66:N69)</f>
        <v>89367.8</v>
      </c>
    </row>
    <row r="71" spans="1:21" ht="50.25" customHeight="1" thickBot="1" x14ac:dyDescent="0.3">
      <c r="A71" s="132">
        <v>25</v>
      </c>
      <c r="B71" s="139" t="s">
        <v>131</v>
      </c>
      <c r="C71" s="139" t="s">
        <v>77</v>
      </c>
      <c r="D71" s="17" t="s">
        <v>12</v>
      </c>
      <c r="E71" s="21" t="s">
        <v>10</v>
      </c>
      <c r="F71" s="88">
        <v>2</v>
      </c>
      <c r="G71" s="51">
        <v>9166.8700000000008</v>
      </c>
      <c r="H71" s="52">
        <v>10185.41</v>
      </c>
      <c r="I71" s="52">
        <v>11203.95</v>
      </c>
      <c r="J71" s="5"/>
      <c r="K71" s="9"/>
      <c r="L71" s="5"/>
      <c r="M71" s="11">
        <f t="shared" ref="M71" si="6">ROUND((G71+H71+I71)/3,2)</f>
        <v>10185.41</v>
      </c>
      <c r="N71" s="20">
        <f t="shared" ref="N71" si="7">ROUND(F71*M71,2)</f>
        <v>20370.82</v>
      </c>
    </row>
    <row r="72" spans="1:21" ht="16.5" thickBot="1" x14ac:dyDescent="0.3">
      <c r="A72" s="142"/>
      <c r="B72" s="140"/>
      <c r="C72" s="140"/>
      <c r="D72" s="17" t="s">
        <v>41</v>
      </c>
      <c r="E72" s="21" t="s">
        <v>10</v>
      </c>
      <c r="F72" s="88">
        <v>2</v>
      </c>
      <c r="G72" s="51">
        <v>9166.8700000000008</v>
      </c>
      <c r="H72" s="52">
        <v>10185.41</v>
      </c>
      <c r="I72" s="52">
        <v>11203.95</v>
      </c>
      <c r="J72" s="5"/>
      <c r="K72" s="9"/>
      <c r="L72" s="5"/>
      <c r="M72" s="11">
        <f t="shared" ref="M72:M73" si="8">ROUND((G72+H72+I72)/3,2)</f>
        <v>10185.41</v>
      </c>
      <c r="N72" s="20">
        <f t="shared" ref="N72:N73" si="9">ROUND(F72*M72,2)</f>
        <v>20370.82</v>
      </c>
    </row>
    <row r="73" spans="1:21" ht="16.5" thickBot="1" x14ac:dyDescent="0.3">
      <c r="A73" s="142"/>
      <c r="B73" s="140"/>
      <c r="C73" s="140"/>
      <c r="D73" s="17" t="s">
        <v>9</v>
      </c>
      <c r="E73" s="21" t="s">
        <v>10</v>
      </c>
      <c r="F73" s="88">
        <v>2</v>
      </c>
      <c r="G73" s="51">
        <v>9166.8700000000008</v>
      </c>
      <c r="H73" s="52">
        <v>10185.41</v>
      </c>
      <c r="I73" s="52">
        <v>11203.95</v>
      </c>
      <c r="J73" s="5"/>
      <c r="K73" s="9"/>
      <c r="L73" s="5"/>
      <c r="M73" s="11">
        <f t="shared" si="8"/>
        <v>10185.41</v>
      </c>
      <c r="N73" s="20">
        <f t="shared" si="9"/>
        <v>20370.82</v>
      </c>
    </row>
    <row r="74" spans="1:21" ht="16.5" thickBot="1" x14ac:dyDescent="0.3">
      <c r="A74" s="133"/>
      <c r="B74" s="141"/>
      <c r="C74" s="141"/>
      <c r="D74" s="17" t="s">
        <v>40</v>
      </c>
      <c r="E74" s="21" t="s">
        <v>10</v>
      </c>
      <c r="F74" s="88">
        <v>1</v>
      </c>
      <c r="G74" s="51">
        <v>9166.8700000000008</v>
      </c>
      <c r="H74" s="52">
        <v>10185.41</v>
      </c>
      <c r="I74" s="52">
        <v>11203.95</v>
      </c>
      <c r="J74" s="5"/>
      <c r="K74" s="9"/>
      <c r="L74" s="5"/>
      <c r="M74" s="11">
        <f t="shared" ref="M74" si="10">ROUND((G74+H74+I74)/3,2)</f>
        <v>10185.41</v>
      </c>
      <c r="N74" s="20">
        <f t="shared" ref="N74" si="11">ROUND(F74*M74,2)</f>
        <v>10185.41</v>
      </c>
    </row>
    <row r="75" spans="1:21" ht="15.75" thickBot="1" x14ac:dyDescent="0.3">
      <c r="A75" s="100"/>
      <c r="B75" s="66"/>
      <c r="C75" s="66" t="s">
        <v>13</v>
      </c>
      <c r="D75" s="66"/>
      <c r="E75" s="66"/>
      <c r="F75" s="91">
        <f>SUM(F71:F74)</f>
        <v>7</v>
      </c>
      <c r="G75" s="66"/>
      <c r="H75" s="66"/>
      <c r="I75" s="66"/>
      <c r="J75" s="66"/>
      <c r="K75" s="66"/>
      <c r="L75" s="66"/>
      <c r="M75" s="66"/>
      <c r="N75" s="20">
        <f>SUM(N71:N74)</f>
        <v>71297.87</v>
      </c>
    </row>
    <row r="76" spans="1:21" ht="58.5" customHeight="1" thickBot="1" x14ac:dyDescent="0.3">
      <c r="A76" s="132">
        <v>26</v>
      </c>
      <c r="B76" s="139" t="s">
        <v>26</v>
      </c>
      <c r="C76" s="139" t="s">
        <v>85</v>
      </c>
      <c r="D76" s="17" t="s">
        <v>12</v>
      </c>
      <c r="E76" s="21" t="s">
        <v>10</v>
      </c>
      <c r="F76" s="88">
        <v>2</v>
      </c>
      <c r="G76" s="51">
        <v>9166.8700000000008</v>
      </c>
      <c r="H76" s="52">
        <v>10185.41</v>
      </c>
      <c r="I76" s="52">
        <v>11203.95</v>
      </c>
      <c r="J76" s="5"/>
      <c r="K76" s="9"/>
      <c r="L76" s="5"/>
      <c r="M76" s="11">
        <f t="shared" ref="M76" si="12">ROUND((G76+H76+I76)/3,2)</f>
        <v>10185.41</v>
      </c>
      <c r="N76" s="20">
        <f t="shared" ref="N76" si="13">ROUND(F76*M76,2)</f>
        <v>20370.82</v>
      </c>
    </row>
    <row r="77" spans="1:21" ht="18.75" customHeight="1" thickBot="1" x14ac:dyDescent="0.3">
      <c r="A77" s="142"/>
      <c r="B77" s="140"/>
      <c r="C77" s="140"/>
      <c r="D77" s="17" t="s">
        <v>41</v>
      </c>
      <c r="E77" s="21" t="s">
        <v>10</v>
      </c>
      <c r="F77" s="88">
        <v>2</v>
      </c>
      <c r="G77" s="51">
        <v>9166.8700000000008</v>
      </c>
      <c r="H77" s="52">
        <v>10185.41</v>
      </c>
      <c r="I77" s="52">
        <v>11203.95</v>
      </c>
      <c r="J77" s="5"/>
      <c r="K77" s="9"/>
      <c r="L77" s="5"/>
      <c r="M77" s="11">
        <f t="shared" ref="M77:M78" si="14">ROUND((G77+H77+I77)/3,2)</f>
        <v>10185.41</v>
      </c>
      <c r="N77" s="20">
        <f t="shared" ref="N77:N78" si="15">ROUND(F77*M77,2)</f>
        <v>20370.82</v>
      </c>
    </row>
    <row r="78" spans="1:21" ht="15.75" customHeight="1" thickBot="1" x14ac:dyDescent="0.3">
      <c r="A78" s="142"/>
      <c r="B78" s="140"/>
      <c r="C78" s="140"/>
      <c r="D78" s="17" t="s">
        <v>9</v>
      </c>
      <c r="E78" s="21" t="s">
        <v>10</v>
      </c>
      <c r="F78" s="88">
        <v>2</v>
      </c>
      <c r="G78" s="51">
        <v>9166.8700000000008</v>
      </c>
      <c r="H78" s="52">
        <v>10185.41</v>
      </c>
      <c r="I78" s="52">
        <v>11203.95</v>
      </c>
      <c r="J78" s="5"/>
      <c r="K78" s="9"/>
      <c r="L78" s="5"/>
      <c r="M78" s="11">
        <f t="shared" si="14"/>
        <v>10185.41</v>
      </c>
      <c r="N78" s="20">
        <f t="shared" si="15"/>
        <v>20370.82</v>
      </c>
    </row>
    <row r="79" spans="1:21" ht="16.5" thickBot="1" x14ac:dyDescent="0.3">
      <c r="A79" s="133"/>
      <c r="B79" s="141"/>
      <c r="C79" s="141"/>
      <c r="D79" s="17" t="s">
        <v>40</v>
      </c>
      <c r="E79" s="21" t="s">
        <v>10</v>
      </c>
      <c r="F79" s="88">
        <v>1</v>
      </c>
      <c r="G79" s="51">
        <v>9166.8700000000008</v>
      </c>
      <c r="H79" s="52">
        <v>10185.41</v>
      </c>
      <c r="I79" s="52">
        <v>11203.95</v>
      </c>
      <c r="J79" s="5"/>
      <c r="K79" s="9"/>
      <c r="L79" s="5"/>
      <c r="M79" s="11">
        <f t="shared" ref="M79" si="16">ROUND((G79+H79+I79)/3,2)</f>
        <v>10185.41</v>
      </c>
      <c r="N79" s="20">
        <f t="shared" ref="N79" si="17">ROUND(F79*M79,2)</f>
        <v>10185.41</v>
      </c>
    </row>
    <row r="80" spans="1:21" ht="15.75" thickBot="1" x14ac:dyDescent="0.3">
      <c r="A80" s="100"/>
      <c r="B80" s="66"/>
      <c r="C80" s="66" t="s">
        <v>13</v>
      </c>
      <c r="D80" s="66"/>
      <c r="E80" s="66"/>
      <c r="F80" s="91">
        <f>SUM(F76:F79)</f>
        <v>7</v>
      </c>
      <c r="G80" s="66"/>
      <c r="H80" s="66"/>
      <c r="I80" s="66"/>
      <c r="J80" s="66"/>
      <c r="K80" s="66"/>
      <c r="L80" s="66"/>
      <c r="M80" s="66"/>
      <c r="N80" s="20">
        <f>SUM(N76:N79)</f>
        <v>71297.87</v>
      </c>
    </row>
    <row r="81" spans="1:14" ht="49.5" customHeight="1" thickBot="1" x14ac:dyDescent="0.3">
      <c r="A81" s="132">
        <v>27</v>
      </c>
      <c r="B81" s="139" t="s">
        <v>26</v>
      </c>
      <c r="C81" s="139" t="s">
        <v>84</v>
      </c>
      <c r="D81" s="17" t="s">
        <v>12</v>
      </c>
      <c r="E81" s="21" t="s">
        <v>10</v>
      </c>
      <c r="F81" s="88">
        <v>2</v>
      </c>
      <c r="G81" s="51">
        <v>9166.8700000000008</v>
      </c>
      <c r="H81" s="52">
        <v>10185.41</v>
      </c>
      <c r="I81" s="52">
        <v>11203.95</v>
      </c>
      <c r="J81" s="5"/>
      <c r="K81" s="9"/>
      <c r="L81" s="5"/>
      <c r="M81" s="11">
        <f t="shared" ref="M81" si="18">ROUND((G81+H81+I81)/3,2)</f>
        <v>10185.41</v>
      </c>
      <c r="N81" s="20">
        <f t="shared" ref="N81" si="19">ROUND(F81*M81,2)</f>
        <v>20370.82</v>
      </c>
    </row>
    <row r="82" spans="1:14" ht="16.5" thickBot="1" x14ac:dyDescent="0.3">
      <c r="A82" s="142"/>
      <c r="B82" s="140"/>
      <c r="C82" s="140"/>
      <c r="D82" s="17" t="s">
        <v>41</v>
      </c>
      <c r="E82" s="21" t="s">
        <v>10</v>
      </c>
      <c r="F82" s="88">
        <v>2</v>
      </c>
      <c r="G82" s="51">
        <v>9166.8700000000008</v>
      </c>
      <c r="H82" s="52">
        <v>10185.41</v>
      </c>
      <c r="I82" s="52">
        <v>11203.95</v>
      </c>
      <c r="J82" s="5"/>
      <c r="K82" s="9"/>
      <c r="L82" s="5"/>
      <c r="M82" s="11">
        <f t="shared" ref="M82:M84" si="20">ROUND((G82+H82+I82)/3,2)</f>
        <v>10185.41</v>
      </c>
      <c r="N82" s="20">
        <f t="shared" ref="N82:N84" si="21">ROUND(F82*M82,2)</f>
        <v>20370.82</v>
      </c>
    </row>
    <row r="83" spans="1:14" ht="16.5" thickBot="1" x14ac:dyDescent="0.3">
      <c r="A83" s="142"/>
      <c r="B83" s="140"/>
      <c r="C83" s="140"/>
      <c r="D83" s="17" t="s">
        <v>9</v>
      </c>
      <c r="E83" s="21" t="s">
        <v>10</v>
      </c>
      <c r="F83" s="88">
        <v>2</v>
      </c>
      <c r="G83" s="51">
        <v>9166.8700000000008</v>
      </c>
      <c r="H83" s="52">
        <v>10185.41</v>
      </c>
      <c r="I83" s="52">
        <v>11203.95</v>
      </c>
      <c r="J83" s="5"/>
      <c r="K83" s="9"/>
      <c r="L83" s="5"/>
      <c r="M83" s="11">
        <f t="shared" ref="M83" si="22">ROUND((G83+H83+I83)/3,2)</f>
        <v>10185.41</v>
      </c>
      <c r="N83" s="20">
        <f t="shared" ref="N83" si="23">ROUND(F83*M83,2)</f>
        <v>20370.82</v>
      </c>
    </row>
    <row r="84" spans="1:14" ht="19.5" customHeight="1" thickBot="1" x14ac:dyDescent="0.3">
      <c r="A84" s="133"/>
      <c r="B84" s="141"/>
      <c r="C84" s="141"/>
      <c r="D84" s="17" t="s">
        <v>40</v>
      </c>
      <c r="E84" s="21" t="s">
        <v>10</v>
      </c>
      <c r="F84" s="88">
        <v>1</v>
      </c>
      <c r="G84" s="51">
        <v>9166.8700000000008</v>
      </c>
      <c r="H84" s="52">
        <v>10185.41</v>
      </c>
      <c r="I84" s="52">
        <v>11203.95</v>
      </c>
      <c r="J84" s="5"/>
      <c r="K84" s="9"/>
      <c r="L84" s="5"/>
      <c r="M84" s="11">
        <f t="shared" si="20"/>
        <v>10185.41</v>
      </c>
      <c r="N84" s="20">
        <f t="shared" si="21"/>
        <v>10185.41</v>
      </c>
    </row>
    <row r="85" spans="1:14" ht="15.75" thickBot="1" x14ac:dyDescent="0.3">
      <c r="A85" s="100"/>
      <c r="B85" s="66"/>
      <c r="C85" s="66" t="s">
        <v>13</v>
      </c>
      <c r="D85" s="66"/>
      <c r="E85" s="66"/>
      <c r="F85" s="91">
        <f>SUM(F81:F84)</f>
        <v>7</v>
      </c>
      <c r="G85" s="66"/>
      <c r="H85" s="66"/>
      <c r="I85" s="66"/>
      <c r="J85" s="66"/>
      <c r="K85" s="66"/>
      <c r="L85" s="66"/>
      <c r="M85" s="66"/>
      <c r="N85" s="20">
        <f>SUM(N81:N84)</f>
        <v>71297.87</v>
      </c>
    </row>
    <row r="86" spans="1:14" ht="39" thickBot="1" x14ac:dyDescent="0.3">
      <c r="A86" s="71">
        <v>28</v>
      </c>
      <c r="B86" s="69" t="s">
        <v>65</v>
      </c>
      <c r="C86" s="69" t="s">
        <v>92</v>
      </c>
      <c r="D86" s="17" t="s">
        <v>12</v>
      </c>
      <c r="E86" s="21" t="s">
        <v>10</v>
      </c>
      <c r="F86" s="88">
        <v>2</v>
      </c>
      <c r="G86" s="51">
        <v>1992.6</v>
      </c>
      <c r="H86" s="52">
        <v>2214</v>
      </c>
      <c r="I86" s="52">
        <v>2435.4</v>
      </c>
      <c r="J86" s="5"/>
      <c r="K86" s="9"/>
      <c r="L86" s="5"/>
      <c r="M86" s="11">
        <f t="shared" ref="M86" si="24">ROUND((G86+H86+I86)/3,2)</f>
        <v>2214</v>
      </c>
      <c r="N86" s="20">
        <f t="shared" ref="N86" si="25">ROUND(F86*M86,2)</f>
        <v>4428</v>
      </c>
    </row>
    <row r="87" spans="1:14" ht="15.75" thickBot="1" x14ac:dyDescent="0.3">
      <c r="A87" s="100"/>
      <c r="B87" s="66"/>
      <c r="C87" s="66" t="s">
        <v>13</v>
      </c>
      <c r="D87" s="66"/>
      <c r="E87" s="66"/>
      <c r="F87" s="91">
        <f>SUM(F86)</f>
        <v>2</v>
      </c>
      <c r="G87" s="66"/>
      <c r="H87" s="66"/>
      <c r="I87" s="66"/>
      <c r="J87" s="66"/>
      <c r="K87" s="66"/>
      <c r="L87" s="66"/>
      <c r="M87" s="66"/>
      <c r="N87" s="20">
        <f>N86</f>
        <v>4428</v>
      </c>
    </row>
    <row r="88" spans="1:14" ht="39" thickBot="1" x14ac:dyDescent="0.3">
      <c r="A88" s="71">
        <v>29</v>
      </c>
      <c r="B88" s="69" t="s">
        <v>65</v>
      </c>
      <c r="C88" s="69" t="s">
        <v>93</v>
      </c>
      <c r="D88" s="17" t="s">
        <v>12</v>
      </c>
      <c r="E88" s="21" t="s">
        <v>10</v>
      </c>
      <c r="F88" s="88">
        <v>2</v>
      </c>
      <c r="G88" s="51">
        <v>1992.6</v>
      </c>
      <c r="H88" s="52">
        <v>2214</v>
      </c>
      <c r="I88" s="52">
        <v>2435.4</v>
      </c>
      <c r="J88" s="5"/>
      <c r="K88" s="9"/>
      <c r="L88" s="5"/>
      <c r="M88" s="11">
        <f t="shared" ref="M88" si="26">ROUND((G88+H88+I88)/3,2)</f>
        <v>2214</v>
      </c>
      <c r="N88" s="20">
        <f t="shared" ref="N88" si="27">ROUND(F88*M88,2)</f>
        <v>4428</v>
      </c>
    </row>
    <row r="89" spans="1:14" ht="15.75" thickBot="1" x14ac:dyDescent="0.3">
      <c r="A89" s="100"/>
      <c r="B89" s="66"/>
      <c r="C89" s="66" t="s">
        <v>13</v>
      </c>
      <c r="D89" s="66"/>
      <c r="E89" s="66"/>
      <c r="F89" s="91">
        <f>SUM(F88)</f>
        <v>2</v>
      </c>
      <c r="G89" s="66"/>
      <c r="H89" s="66"/>
      <c r="I89" s="66"/>
      <c r="J89" s="66"/>
      <c r="K89" s="66"/>
      <c r="L89" s="66"/>
      <c r="M89" s="66"/>
      <c r="N89" s="20">
        <f>N88</f>
        <v>4428</v>
      </c>
    </row>
    <row r="90" spans="1:14" ht="26.25" thickBot="1" x14ac:dyDescent="0.3">
      <c r="A90" s="71">
        <v>30</v>
      </c>
      <c r="B90" s="69" t="s">
        <v>88</v>
      </c>
      <c r="C90" s="69" t="s">
        <v>89</v>
      </c>
      <c r="D90" s="17" t="s">
        <v>12</v>
      </c>
      <c r="E90" s="21" t="s">
        <v>10</v>
      </c>
      <c r="F90" s="88">
        <v>1</v>
      </c>
      <c r="G90" s="51">
        <v>5964.8</v>
      </c>
      <c r="H90" s="52">
        <v>6327.56</v>
      </c>
      <c r="I90" s="52">
        <v>6960.32</v>
      </c>
      <c r="J90" s="5"/>
      <c r="K90" s="9"/>
      <c r="L90" s="5"/>
      <c r="M90" s="11">
        <f t="shared" ref="M90" si="28">ROUND((G90+H90+I90)/3,2)</f>
        <v>6417.56</v>
      </c>
      <c r="N90" s="20">
        <f t="shared" ref="N90" si="29">ROUND(F90*M90,2)</f>
        <v>6417.56</v>
      </c>
    </row>
    <row r="91" spans="1:14" ht="15.75" thickBot="1" x14ac:dyDescent="0.3">
      <c r="A91" s="100"/>
      <c r="B91" s="66"/>
      <c r="C91" s="66" t="s">
        <v>13</v>
      </c>
      <c r="D91" s="66"/>
      <c r="E91" s="66"/>
      <c r="F91" s="91">
        <f>SUM(F90)</f>
        <v>1</v>
      </c>
      <c r="G91" s="66"/>
      <c r="H91" s="66"/>
      <c r="I91" s="66"/>
      <c r="J91" s="66"/>
      <c r="K91" s="66"/>
      <c r="L91" s="66"/>
      <c r="M91" s="66"/>
      <c r="N91" s="20">
        <f>N90</f>
        <v>6417.56</v>
      </c>
    </row>
    <row r="92" spans="1:14" ht="26.25" thickBot="1" x14ac:dyDescent="0.3">
      <c r="A92" s="71">
        <v>31</v>
      </c>
      <c r="B92" s="69" t="s">
        <v>88</v>
      </c>
      <c r="C92" s="69" t="s">
        <v>90</v>
      </c>
      <c r="D92" s="17" t="s">
        <v>12</v>
      </c>
      <c r="E92" s="21" t="s">
        <v>10</v>
      </c>
      <c r="F92" s="88">
        <v>1</v>
      </c>
      <c r="G92" s="51">
        <v>5964.8</v>
      </c>
      <c r="H92" s="52">
        <v>6327.56</v>
      </c>
      <c r="I92" s="52">
        <v>6960.32</v>
      </c>
      <c r="J92" s="5"/>
      <c r="K92" s="9"/>
      <c r="L92" s="5"/>
      <c r="M92" s="11">
        <f t="shared" ref="M92" si="30">ROUND((G92+H92+I92)/3,2)</f>
        <v>6417.56</v>
      </c>
      <c r="N92" s="20">
        <f t="shared" ref="N92" si="31">ROUND(F92*M92,2)</f>
        <v>6417.56</v>
      </c>
    </row>
    <row r="93" spans="1:14" ht="15.75" thickBot="1" x14ac:dyDescent="0.3">
      <c r="A93" s="100"/>
      <c r="B93" s="66"/>
      <c r="C93" s="66" t="s">
        <v>13</v>
      </c>
      <c r="D93" s="66"/>
      <c r="E93" s="66"/>
      <c r="F93" s="91">
        <f>SUM(F92)</f>
        <v>1</v>
      </c>
      <c r="G93" s="66"/>
      <c r="H93" s="66"/>
      <c r="I93" s="66"/>
      <c r="J93" s="66"/>
      <c r="K93" s="66"/>
      <c r="L93" s="66"/>
      <c r="M93" s="66"/>
      <c r="N93" s="20">
        <f>N92</f>
        <v>6417.56</v>
      </c>
    </row>
    <row r="94" spans="1:14" ht="26.25" thickBot="1" x14ac:dyDescent="0.3">
      <c r="A94" s="71">
        <v>32</v>
      </c>
      <c r="B94" s="69" t="s">
        <v>88</v>
      </c>
      <c r="C94" s="69" t="s">
        <v>91</v>
      </c>
      <c r="D94" s="17" t="s">
        <v>12</v>
      </c>
      <c r="E94" s="21" t="s">
        <v>10</v>
      </c>
      <c r="F94" s="88">
        <v>1</v>
      </c>
      <c r="G94" s="51">
        <v>5964.8</v>
      </c>
      <c r="H94" s="52">
        <v>6327.56</v>
      </c>
      <c r="I94" s="52">
        <v>6960.32</v>
      </c>
      <c r="J94" s="5"/>
      <c r="K94" s="9"/>
      <c r="L94" s="5"/>
      <c r="M94" s="11">
        <f t="shared" ref="M94" si="32">ROUND((G94+H94+I94)/3,2)</f>
        <v>6417.56</v>
      </c>
      <c r="N94" s="20">
        <f t="shared" ref="N94" si="33">ROUND(F94*M94,2)</f>
        <v>6417.56</v>
      </c>
    </row>
    <row r="95" spans="1:14" ht="15.75" thickBot="1" x14ac:dyDescent="0.3">
      <c r="A95" s="100"/>
      <c r="B95" s="66"/>
      <c r="C95" s="66" t="s">
        <v>13</v>
      </c>
      <c r="D95" s="66"/>
      <c r="E95" s="66"/>
      <c r="F95" s="91">
        <f>SUM(F94)</f>
        <v>1</v>
      </c>
      <c r="G95" s="66"/>
      <c r="H95" s="66"/>
      <c r="I95" s="66"/>
      <c r="J95" s="66"/>
      <c r="K95" s="66"/>
      <c r="L95" s="66"/>
      <c r="M95" s="66"/>
      <c r="N95" s="20">
        <f>N94</f>
        <v>6417.56</v>
      </c>
    </row>
    <row r="96" spans="1:14" ht="26.25" thickBot="1" x14ac:dyDescent="0.3">
      <c r="A96" s="71">
        <v>33</v>
      </c>
      <c r="B96" s="69" t="s">
        <v>88</v>
      </c>
      <c r="C96" s="69" t="s">
        <v>91</v>
      </c>
      <c r="D96" s="17" t="s">
        <v>12</v>
      </c>
      <c r="E96" s="21" t="s">
        <v>10</v>
      </c>
      <c r="F96" s="88">
        <v>1</v>
      </c>
      <c r="G96" s="51">
        <v>5964.8</v>
      </c>
      <c r="H96" s="52">
        <v>6327.56</v>
      </c>
      <c r="I96" s="52">
        <v>6960.32</v>
      </c>
      <c r="J96" s="5"/>
      <c r="K96" s="9"/>
      <c r="L96" s="5"/>
      <c r="M96" s="11">
        <f t="shared" ref="M96" si="34">ROUND((G96+H96+I96)/3,2)</f>
        <v>6417.56</v>
      </c>
      <c r="N96" s="20">
        <f t="shared" ref="N96" si="35">ROUND(F96*M96,2)</f>
        <v>6417.56</v>
      </c>
    </row>
    <row r="97" spans="1:14" ht="15.75" thickBot="1" x14ac:dyDescent="0.3">
      <c r="A97" s="100"/>
      <c r="B97" s="66"/>
      <c r="C97" s="66" t="s">
        <v>13</v>
      </c>
      <c r="D97" s="66"/>
      <c r="E97" s="66"/>
      <c r="F97" s="91">
        <f>SUM(F96)</f>
        <v>1</v>
      </c>
      <c r="G97" s="66"/>
      <c r="H97" s="66"/>
      <c r="I97" s="66"/>
      <c r="J97" s="66"/>
      <c r="K97" s="66"/>
      <c r="L97" s="66"/>
      <c r="M97" s="66"/>
      <c r="N97" s="20">
        <f>N96</f>
        <v>6417.56</v>
      </c>
    </row>
    <row r="98" spans="1:14" ht="51.75" thickBot="1" x14ac:dyDescent="0.3">
      <c r="A98" s="71">
        <v>34</v>
      </c>
      <c r="B98" s="69" t="s">
        <v>65</v>
      </c>
      <c r="C98" s="69" t="s">
        <v>95</v>
      </c>
      <c r="D98" s="17" t="s">
        <v>12</v>
      </c>
      <c r="E98" s="21" t="s">
        <v>10</v>
      </c>
      <c r="F98" s="88">
        <v>4</v>
      </c>
      <c r="G98" s="51">
        <v>11262.24</v>
      </c>
      <c r="H98" s="52">
        <v>12513.6</v>
      </c>
      <c r="I98" s="52">
        <v>13764.96</v>
      </c>
      <c r="J98" s="5"/>
      <c r="K98" s="9"/>
      <c r="L98" s="5"/>
      <c r="M98" s="11">
        <f t="shared" ref="M98" si="36">ROUND((G98+H98+I98)/3,2)</f>
        <v>12513.6</v>
      </c>
      <c r="N98" s="20">
        <f t="shared" ref="N98" si="37">ROUND(F98*M98,2)</f>
        <v>50054.400000000001</v>
      </c>
    </row>
    <row r="99" spans="1:14" ht="15.75" thickBot="1" x14ac:dyDescent="0.3">
      <c r="A99" s="100"/>
      <c r="B99" s="66"/>
      <c r="C99" s="66" t="s">
        <v>13</v>
      </c>
      <c r="D99" s="66"/>
      <c r="E99" s="66"/>
      <c r="F99" s="91">
        <f>SUM(F98)</f>
        <v>4</v>
      </c>
      <c r="G99" s="66"/>
      <c r="H99" s="66"/>
      <c r="I99" s="66"/>
      <c r="J99" s="66"/>
      <c r="K99" s="66"/>
      <c r="L99" s="66"/>
      <c r="M99" s="66"/>
      <c r="N99" s="20">
        <f>N98</f>
        <v>50054.400000000001</v>
      </c>
    </row>
    <row r="100" spans="1:14" ht="51.75" thickBot="1" x14ac:dyDescent="0.3">
      <c r="A100" s="71">
        <v>35</v>
      </c>
      <c r="B100" s="69" t="s">
        <v>65</v>
      </c>
      <c r="C100" s="69" t="s">
        <v>97</v>
      </c>
      <c r="D100" s="17" t="s">
        <v>12</v>
      </c>
      <c r="E100" s="21" t="s">
        <v>10</v>
      </c>
      <c r="F100" s="88">
        <v>4</v>
      </c>
      <c r="G100" s="51">
        <v>11262.24</v>
      </c>
      <c r="H100" s="52">
        <v>12513.6</v>
      </c>
      <c r="I100" s="52">
        <v>13764.96</v>
      </c>
      <c r="J100" s="5"/>
      <c r="K100" s="9"/>
      <c r="L100" s="5"/>
      <c r="M100" s="11">
        <f t="shared" ref="M100" si="38">ROUND((G100+H100+I100)/3,2)</f>
        <v>12513.6</v>
      </c>
      <c r="N100" s="20">
        <f t="shared" ref="N100" si="39">ROUND(F100*M100,2)</f>
        <v>50054.400000000001</v>
      </c>
    </row>
    <row r="101" spans="1:14" ht="15.75" thickBot="1" x14ac:dyDescent="0.3">
      <c r="A101" s="100"/>
      <c r="B101" s="66"/>
      <c r="C101" s="66" t="s">
        <v>13</v>
      </c>
      <c r="D101" s="66"/>
      <c r="E101" s="66"/>
      <c r="F101" s="91">
        <f>SUM(F100)</f>
        <v>4</v>
      </c>
      <c r="G101" s="66"/>
      <c r="H101" s="66"/>
      <c r="I101" s="66"/>
      <c r="J101" s="66"/>
      <c r="K101" s="66"/>
      <c r="L101" s="66"/>
      <c r="M101" s="66"/>
      <c r="N101" s="20">
        <f>N100</f>
        <v>50054.400000000001</v>
      </c>
    </row>
    <row r="102" spans="1:14" ht="51.75" thickBot="1" x14ac:dyDescent="0.3">
      <c r="A102" s="71">
        <v>36</v>
      </c>
      <c r="B102" s="69" t="s">
        <v>132</v>
      </c>
      <c r="C102" s="69" t="s">
        <v>99</v>
      </c>
      <c r="D102" s="17" t="s">
        <v>12</v>
      </c>
      <c r="E102" s="21" t="s">
        <v>10</v>
      </c>
      <c r="F102" s="88">
        <v>4</v>
      </c>
      <c r="G102" s="51">
        <v>11262.24</v>
      </c>
      <c r="H102" s="52">
        <v>12513.6</v>
      </c>
      <c r="I102" s="52">
        <v>13764.96</v>
      </c>
      <c r="J102" s="5"/>
      <c r="K102" s="9"/>
      <c r="L102" s="5"/>
      <c r="M102" s="11">
        <f t="shared" ref="M102" si="40">ROUND((G102+H102+I102)/3,2)</f>
        <v>12513.6</v>
      </c>
      <c r="N102" s="20">
        <f t="shared" ref="N102" si="41">ROUND(F102*M102,2)</f>
        <v>50054.400000000001</v>
      </c>
    </row>
    <row r="103" spans="1:14" ht="15.75" thickBot="1" x14ac:dyDescent="0.3">
      <c r="A103" s="100"/>
      <c r="B103" s="66"/>
      <c r="C103" s="66" t="s">
        <v>13</v>
      </c>
      <c r="D103" s="66"/>
      <c r="E103" s="66"/>
      <c r="F103" s="91">
        <f>SUM(F102)</f>
        <v>4</v>
      </c>
      <c r="G103" s="66"/>
      <c r="H103" s="66"/>
      <c r="I103" s="66"/>
      <c r="J103" s="66"/>
      <c r="K103" s="66"/>
      <c r="L103" s="66"/>
      <c r="M103" s="66"/>
      <c r="N103" s="20">
        <f>N102</f>
        <v>50054.400000000001</v>
      </c>
    </row>
    <row r="104" spans="1:14" ht="51.75" thickBot="1" x14ac:dyDescent="0.3">
      <c r="A104" s="71">
        <v>37</v>
      </c>
      <c r="B104" s="69" t="s">
        <v>65</v>
      </c>
      <c r="C104" s="69" t="s">
        <v>101</v>
      </c>
      <c r="D104" s="17" t="s">
        <v>12</v>
      </c>
      <c r="E104" s="21" t="s">
        <v>10</v>
      </c>
      <c r="F104" s="88">
        <v>4</v>
      </c>
      <c r="G104" s="51">
        <v>11262.24</v>
      </c>
      <c r="H104" s="52">
        <v>12513.6</v>
      </c>
      <c r="I104" s="52">
        <v>13764.96</v>
      </c>
      <c r="J104" s="5"/>
      <c r="K104" s="9"/>
      <c r="L104" s="5"/>
      <c r="M104" s="11">
        <f t="shared" ref="M104" si="42">ROUND((G104+H104+I104)/3,2)</f>
        <v>12513.6</v>
      </c>
      <c r="N104" s="20">
        <f t="shared" ref="N104" si="43">ROUND(F104*M104,2)</f>
        <v>50054.400000000001</v>
      </c>
    </row>
    <row r="105" spans="1:14" ht="15.75" thickBot="1" x14ac:dyDescent="0.3">
      <c r="A105" s="100"/>
      <c r="B105" s="66"/>
      <c r="C105" s="66" t="s">
        <v>13</v>
      </c>
      <c r="D105" s="66"/>
      <c r="E105" s="66"/>
      <c r="F105" s="91">
        <f>SUM(F104)</f>
        <v>4</v>
      </c>
      <c r="G105" s="66"/>
      <c r="H105" s="66"/>
      <c r="I105" s="66"/>
      <c r="J105" s="66"/>
      <c r="K105" s="66"/>
      <c r="L105" s="66"/>
      <c r="M105" s="66"/>
      <c r="N105" s="20">
        <f>N104</f>
        <v>50054.400000000001</v>
      </c>
    </row>
    <row r="106" spans="1:14" ht="26.25" thickBot="1" x14ac:dyDescent="0.3">
      <c r="A106" s="71">
        <v>38</v>
      </c>
      <c r="B106" s="69" t="s">
        <v>102</v>
      </c>
      <c r="C106" s="69" t="s">
        <v>103</v>
      </c>
      <c r="D106" s="17" t="s">
        <v>12</v>
      </c>
      <c r="E106" s="21" t="s">
        <v>10</v>
      </c>
      <c r="F106" s="88">
        <v>4</v>
      </c>
      <c r="G106" s="51">
        <v>5814.16</v>
      </c>
      <c r="H106" s="52">
        <v>6460.18</v>
      </c>
      <c r="I106" s="52">
        <v>7106.2</v>
      </c>
      <c r="J106" s="5"/>
      <c r="K106" s="9"/>
      <c r="L106" s="5"/>
      <c r="M106" s="11">
        <f>ROUND((G106+H106+I106)/3,2)</f>
        <v>6460.18</v>
      </c>
      <c r="N106" s="20">
        <f t="shared" ref="N106" si="44">ROUND(F106*M106,2)</f>
        <v>25840.720000000001</v>
      </c>
    </row>
    <row r="107" spans="1:14" ht="15.75" thickBot="1" x14ac:dyDescent="0.3">
      <c r="A107" s="100"/>
      <c r="B107" s="66"/>
      <c r="C107" s="66" t="s">
        <v>13</v>
      </c>
      <c r="D107" s="66"/>
      <c r="E107" s="66"/>
      <c r="F107" s="91">
        <f>SUM(F106)</f>
        <v>4</v>
      </c>
      <c r="G107" s="66"/>
      <c r="H107" s="66"/>
      <c r="I107" s="66"/>
      <c r="J107" s="66"/>
      <c r="K107" s="66"/>
      <c r="L107" s="66"/>
      <c r="M107" s="66"/>
      <c r="N107" s="20">
        <f>N106</f>
        <v>25840.720000000001</v>
      </c>
    </row>
    <row r="108" spans="1:14" ht="64.5" thickBot="1" x14ac:dyDescent="0.3">
      <c r="A108" s="71">
        <v>39</v>
      </c>
      <c r="B108" s="69" t="s">
        <v>104</v>
      </c>
      <c r="C108" s="69" t="s">
        <v>106</v>
      </c>
      <c r="D108" s="17" t="s">
        <v>12</v>
      </c>
      <c r="E108" s="21" t="s">
        <v>105</v>
      </c>
      <c r="F108" s="88">
        <v>1</v>
      </c>
      <c r="G108" s="51">
        <v>875.08</v>
      </c>
      <c r="H108" s="52">
        <v>972.29</v>
      </c>
      <c r="I108" s="52">
        <v>1069.52</v>
      </c>
      <c r="J108" s="5"/>
      <c r="K108" s="9"/>
      <c r="L108" s="5"/>
      <c r="M108" s="11">
        <f>ROUND((G108+H108+I108)/3,2)</f>
        <v>972.3</v>
      </c>
      <c r="N108" s="20">
        <f t="shared" ref="N108" si="45">ROUND(F108*M108,2)</f>
        <v>972.3</v>
      </c>
    </row>
    <row r="109" spans="1:14" ht="15.75" thickBot="1" x14ac:dyDescent="0.3">
      <c r="A109" s="100"/>
      <c r="B109" s="66"/>
      <c r="C109" s="66" t="s">
        <v>13</v>
      </c>
      <c r="D109" s="66"/>
      <c r="E109" s="66"/>
      <c r="F109" s="91">
        <f>SUM(F108)</f>
        <v>1</v>
      </c>
      <c r="G109" s="66"/>
      <c r="H109" s="66"/>
      <c r="I109" s="66"/>
      <c r="J109" s="66"/>
      <c r="K109" s="66"/>
      <c r="L109" s="66"/>
      <c r="M109" s="66"/>
      <c r="N109" s="20">
        <f>N108</f>
        <v>972.3</v>
      </c>
    </row>
    <row r="110" spans="1:14" ht="51.75" thickBot="1" x14ac:dyDescent="0.3">
      <c r="A110" s="71">
        <v>40</v>
      </c>
      <c r="B110" s="69" t="s">
        <v>104</v>
      </c>
      <c r="C110" s="69" t="s">
        <v>107</v>
      </c>
      <c r="D110" s="17" t="s">
        <v>12</v>
      </c>
      <c r="E110" s="21" t="s">
        <v>10</v>
      </c>
      <c r="F110" s="88">
        <v>1</v>
      </c>
      <c r="G110" s="51">
        <v>202.18</v>
      </c>
      <c r="H110" s="52">
        <v>224.64</v>
      </c>
      <c r="I110" s="52">
        <v>247.1</v>
      </c>
      <c r="J110" s="5"/>
      <c r="K110" s="9"/>
      <c r="L110" s="5"/>
      <c r="M110" s="11">
        <f>ROUND((G110+H110+I110)/3,2)</f>
        <v>224.64</v>
      </c>
      <c r="N110" s="20">
        <f t="shared" ref="N110" si="46">ROUND(F110*M110,2)</f>
        <v>224.64</v>
      </c>
    </row>
    <row r="111" spans="1:14" ht="15.75" thickBot="1" x14ac:dyDescent="0.3">
      <c r="A111" s="100"/>
      <c r="B111" s="66"/>
      <c r="C111" s="66" t="s">
        <v>13</v>
      </c>
      <c r="D111" s="66"/>
      <c r="E111" s="66"/>
      <c r="F111" s="91">
        <f>SUM(F110)</f>
        <v>1</v>
      </c>
      <c r="G111" s="66"/>
      <c r="H111" s="66"/>
      <c r="I111" s="66"/>
      <c r="J111" s="66"/>
      <c r="K111" s="66"/>
      <c r="L111" s="66"/>
      <c r="M111" s="66"/>
      <c r="N111" s="20">
        <f>N110</f>
        <v>224.64</v>
      </c>
    </row>
    <row r="112" spans="1:14" ht="51.75" thickBot="1" x14ac:dyDescent="0.3">
      <c r="A112" s="71">
        <v>41</v>
      </c>
      <c r="B112" s="69" t="s">
        <v>104</v>
      </c>
      <c r="C112" s="69" t="s">
        <v>108</v>
      </c>
      <c r="D112" s="17" t="s">
        <v>12</v>
      </c>
      <c r="E112" s="21" t="s">
        <v>10</v>
      </c>
      <c r="F112" s="88">
        <v>1</v>
      </c>
      <c r="G112" s="51">
        <v>202.18</v>
      </c>
      <c r="H112" s="52">
        <v>224.64</v>
      </c>
      <c r="I112" s="52">
        <v>247.1</v>
      </c>
      <c r="J112" s="5"/>
      <c r="K112" s="9"/>
      <c r="L112" s="5"/>
      <c r="M112" s="11">
        <f>ROUND((G112+H112+I112)/3,2)</f>
        <v>224.64</v>
      </c>
      <c r="N112" s="20">
        <f t="shared" ref="N112" si="47">ROUND(F112*M112,2)</f>
        <v>224.64</v>
      </c>
    </row>
    <row r="113" spans="1:14" ht="15.75" thickBot="1" x14ac:dyDescent="0.3">
      <c r="A113" s="100"/>
      <c r="B113" s="66"/>
      <c r="C113" s="66" t="s">
        <v>13</v>
      </c>
      <c r="D113" s="66"/>
      <c r="E113" s="66"/>
      <c r="F113" s="91">
        <f>SUM(F112)</f>
        <v>1</v>
      </c>
      <c r="G113" s="66"/>
      <c r="H113" s="66"/>
      <c r="I113" s="66"/>
      <c r="J113" s="66"/>
      <c r="K113" s="66"/>
      <c r="L113" s="66"/>
      <c r="M113" s="66"/>
      <c r="N113" s="20">
        <f>N112</f>
        <v>224.64</v>
      </c>
    </row>
    <row r="114" spans="1:14" ht="51.75" thickBot="1" x14ac:dyDescent="0.3">
      <c r="A114" s="71">
        <v>42</v>
      </c>
      <c r="B114" s="69" t="s">
        <v>104</v>
      </c>
      <c r="C114" s="69" t="s">
        <v>109</v>
      </c>
      <c r="D114" s="17" t="s">
        <v>12</v>
      </c>
      <c r="E114" s="21" t="s">
        <v>10</v>
      </c>
      <c r="F114" s="88">
        <v>2</v>
      </c>
      <c r="G114" s="51">
        <v>202.18</v>
      </c>
      <c r="H114" s="52">
        <v>224.64</v>
      </c>
      <c r="I114" s="52">
        <v>247.1</v>
      </c>
      <c r="J114" s="5"/>
      <c r="K114" s="9"/>
      <c r="L114" s="5"/>
      <c r="M114" s="11">
        <f>ROUND((G114+H114+I114)/3,2)</f>
        <v>224.64</v>
      </c>
      <c r="N114" s="20">
        <f t="shared" ref="N114" si="48">ROUND(F114*M114,2)</f>
        <v>449.28</v>
      </c>
    </row>
    <row r="115" spans="1:14" ht="15.75" thickBot="1" x14ac:dyDescent="0.3">
      <c r="A115" s="100"/>
      <c r="B115" s="66"/>
      <c r="C115" s="66" t="s">
        <v>13</v>
      </c>
      <c r="D115" s="66"/>
      <c r="E115" s="66"/>
      <c r="F115" s="91">
        <f>SUM(F114)</f>
        <v>2</v>
      </c>
      <c r="G115" s="66"/>
      <c r="H115" s="66"/>
      <c r="I115" s="66"/>
      <c r="J115" s="66"/>
      <c r="K115" s="66"/>
      <c r="L115" s="66"/>
      <c r="M115" s="66"/>
      <c r="N115" s="20">
        <f>N114</f>
        <v>449.28</v>
      </c>
    </row>
    <row r="116" spans="1:14" ht="51.75" thickBot="1" x14ac:dyDescent="0.3">
      <c r="A116" s="71">
        <v>43</v>
      </c>
      <c r="B116" s="69" t="s">
        <v>104</v>
      </c>
      <c r="C116" s="69" t="s">
        <v>110</v>
      </c>
      <c r="D116" s="17" t="s">
        <v>12</v>
      </c>
      <c r="E116" s="21" t="s">
        <v>10</v>
      </c>
      <c r="F116" s="88">
        <v>2</v>
      </c>
      <c r="G116" s="51">
        <v>202.18</v>
      </c>
      <c r="H116" s="52">
        <v>224.64</v>
      </c>
      <c r="I116" s="52">
        <v>247.1</v>
      </c>
      <c r="J116" s="5"/>
      <c r="K116" s="9"/>
      <c r="L116" s="5"/>
      <c r="M116" s="11">
        <f>ROUND((G116+H116+I116)/3,2)</f>
        <v>224.64</v>
      </c>
      <c r="N116" s="20">
        <f t="shared" ref="N116" si="49">ROUND(F116*M116,2)</f>
        <v>449.28</v>
      </c>
    </row>
    <row r="117" spans="1:14" ht="15.75" thickBot="1" x14ac:dyDescent="0.3">
      <c r="A117" s="100"/>
      <c r="B117" s="66"/>
      <c r="C117" s="66" t="s">
        <v>13</v>
      </c>
      <c r="D117" s="66"/>
      <c r="E117" s="66"/>
      <c r="F117" s="91">
        <f>SUM(F116)</f>
        <v>2</v>
      </c>
      <c r="G117" s="66"/>
      <c r="H117" s="66"/>
      <c r="I117" s="66"/>
      <c r="J117" s="66"/>
      <c r="K117" s="66"/>
      <c r="L117" s="66"/>
      <c r="M117" s="66"/>
      <c r="N117" s="20">
        <f>N116</f>
        <v>449.28</v>
      </c>
    </row>
    <row r="118" spans="1:14" ht="51.75" thickBot="1" x14ac:dyDescent="0.3">
      <c r="A118" s="71">
        <v>44</v>
      </c>
      <c r="B118" s="69" t="s">
        <v>104</v>
      </c>
      <c r="C118" s="69" t="s">
        <v>111</v>
      </c>
      <c r="D118" s="17" t="s">
        <v>12</v>
      </c>
      <c r="E118" s="21" t="s">
        <v>10</v>
      </c>
      <c r="F118" s="88">
        <v>1</v>
      </c>
      <c r="G118" s="51">
        <v>202.18</v>
      </c>
      <c r="H118" s="52">
        <v>224.64</v>
      </c>
      <c r="I118" s="52">
        <v>247.1</v>
      </c>
      <c r="J118" s="5"/>
      <c r="K118" s="9"/>
      <c r="L118" s="5"/>
      <c r="M118" s="11">
        <f>ROUND((G118+H118+I118)/3,2)</f>
        <v>224.64</v>
      </c>
      <c r="N118" s="20">
        <f t="shared" ref="N118" si="50">ROUND(F118*M118,2)</f>
        <v>224.64</v>
      </c>
    </row>
    <row r="119" spans="1:14" ht="15.75" thickBot="1" x14ac:dyDescent="0.3">
      <c r="A119" s="100"/>
      <c r="B119" s="66"/>
      <c r="C119" s="66" t="s">
        <v>13</v>
      </c>
      <c r="D119" s="66"/>
      <c r="E119" s="66"/>
      <c r="F119" s="91">
        <f>SUM(F118)</f>
        <v>1</v>
      </c>
      <c r="G119" s="66"/>
      <c r="H119" s="66"/>
      <c r="I119" s="66"/>
      <c r="J119" s="66"/>
      <c r="K119" s="66"/>
      <c r="L119" s="66"/>
      <c r="M119" s="66"/>
      <c r="N119" s="20">
        <f>N118</f>
        <v>224.64</v>
      </c>
    </row>
    <row r="120" spans="1:14" ht="51.75" thickBot="1" x14ac:dyDescent="0.3">
      <c r="A120" s="71">
        <v>45</v>
      </c>
      <c r="B120" s="69" t="s">
        <v>104</v>
      </c>
      <c r="C120" s="69" t="s">
        <v>112</v>
      </c>
      <c r="D120" s="17" t="s">
        <v>12</v>
      </c>
      <c r="E120" s="21" t="s">
        <v>10</v>
      </c>
      <c r="F120" s="88">
        <v>1</v>
      </c>
      <c r="G120" s="51">
        <v>202.18</v>
      </c>
      <c r="H120" s="52">
        <v>224.64</v>
      </c>
      <c r="I120" s="52">
        <v>247.1</v>
      </c>
      <c r="J120" s="5"/>
      <c r="K120" s="9"/>
      <c r="L120" s="5"/>
      <c r="M120" s="11">
        <f>ROUND((G120+H120+I120)/3,2)</f>
        <v>224.64</v>
      </c>
      <c r="N120" s="20">
        <f t="shared" ref="N120" si="51">ROUND(F120*M120,2)</f>
        <v>224.64</v>
      </c>
    </row>
    <row r="121" spans="1:14" ht="15.75" thickBot="1" x14ac:dyDescent="0.3">
      <c r="A121" s="100"/>
      <c r="B121" s="66"/>
      <c r="C121" s="66" t="s">
        <v>13</v>
      </c>
      <c r="D121" s="66"/>
      <c r="E121" s="66"/>
      <c r="F121" s="91">
        <f>SUM(F120)</f>
        <v>1</v>
      </c>
      <c r="G121" s="66"/>
      <c r="H121" s="66"/>
      <c r="I121" s="66"/>
      <c r="J121" s="66"/>
      <c r="K121" s="66"/>
      <c r="L121" s="66"/>
      <c r="M121" s="66"/>
      <c r="N121" s="20">
        <f>N120</f>
        <v>224.64</v>
      </c>
    </row>
    <row r="122" spans="1:14" ht="15.75" thickBot="1" x14ac:dyDescent="0.3">
      <c r="A122" s="110"/>
      <c r="B122" s="111"/>
      <c r="C122" s="111" t="s">
        <v>114</v>
      </c>
      <c r="D122" s="111"/>
      <c r="E122" s="111"/>
      <c r="F122" s="112"/>
      <c r="G122" s="113"/>
      <c r="H122" s="113"/>
      <c r="I122" s="113"/>
      <c r="J122" s="111"/>
      <c r="K122" s="111"/>
      <c r="L122" s="111"/>
      <c r="M122" s="111"/>
      <c r="N122" s="114">
        <f>D137</f>
        <v>1384036.6600000004</v>
      </c>
    </row>
    <row r="123" spans="1:14" x14ac:dyDescent="0.25">
      <c r="A123" s="129" t="s">
        <v>117</v>
      </c>
      <c r="B123" s="130"/>
      <c r="C123" s="130"/>
      <c r="D123" s="130"/>
      <c r="E123" s="130"/>
      <c r="F123" s="130"/>
      <c r="G123" s="130"/>
      <c r="H123" s="130"/>
      <c r="I123" s="130"/>
      <c r="J123" s="130"/>
      <c r="K123" s="130"/>
      <c r="L123" s="130"/>
      <c r="M123" s="130"/>
      <c r="N123" s="130"/>
    </row>
    <row r="124" spans="1:14" x14ac:dyDescent="0.25">
      <c r="A124" s="131"/>
      <c r="B124" s="131"/>
      <c r="C124" s="131"/>
      <c r="D124" s="131"/>
      <c r="E124" s="131"/>
      <c r="F124" s="131"/>
      <c r="G124" s="131"/>
      <c r="H124" s="131"/>
      <c r="I124" s="131"/>
      <c r="J124" s="131"/>
      <c r="K124" s="131"/>
      <c r="L124" s="131"/>
      <c r="M124" s="131"/>
      <c r="N124" s="131"/>
    </row>
    <row r="125" spans="1:14" x14ac:dyDescent="0.25">
      <c r="A125" s="95"/>
      <c r="B125" s="27" t="s">
        <v>59</v>
      </c>
      <c r="C125" s="27"/>
      <c r="D125" s="27"/>
      <c r="E125" s="27"/>
      <c r="G125" s="46"/>
      <c r="H125" s="46"/>
      <c r="I125" s="47" t="s">
        <v>82</v>
      </c>
      <c r="J125" s="41"/>
      <c r="K125" s="41"/>
      <c r="L125" s="41"/>
      <c r="M125" s="27"/>
      <c r="N125" s="27"/>
    </row>
    <row r="126" spans="1:14" x14ac:dyDescent="0.25">
      <c r="A126" s="95"/>
      <c r="B126" s="27"/>
      <c r="C126" s="27"/>
      <c r="D126" s="40"/>
      <c r="E126" s="27"/>
      <c r="G126" s="46"/>
      <c r="H126" s="46"/>
      <c r="I126" s="46"/>
      <c r="J126" s="27"/>
      <c r="K126" s="27"/>
      <c r="L126" s="27"/>
      <c r="M126" s="27"/>
      <c r="N126" s="40"/>
    </row>
    <row r="127" spans="1:14" x14ac:dyDescent="0.25">
      <c r="A127" s="125"/>
      <c r="B127" s="28" t="s">
        <v>37</v>
      </c>
      <c r="C127" s="126" t="s">
        <v>115</v>
      </c>
      <c r="D127" s="126"/>
      <c r="E127" s="126"/>
      <c r="G127" s="46"/>
      <c r="H127" s="46"/>
      <c r="I127" s="46"/>
      <c r="J127" s="27"/>
      <c r="K127" s="27"/>
      <c r="L127" s="27"/>
      <c r="M127" s="27"/>
      <c r="N127" s="27"/>
    </row>
    <row r="128" spans="1:14" x14ac:dyDescent="0.25">
      <c r="A128" s="125"/>
      <c r="B128" s="28" t="s">
        <v>38</v>
      </c>
      <c r="C128" s="126" t="s">
        <v>116</v>
      </c>
      <c r="D128" s="126"/>
      <c r="E128" s="126"/>
      <c r="G128" s="46"/>
      <c r="H128" s="46"/>
      <c r="I128" s="46"/>
      <c r="J128" s="27"/>
      <c r="K128" s="27"/>
      <c r="L128" s="27"/>
      <c r="M128" s="27"/>
      <c r="N128" s="27"/>
    </row>
    <row r="129" spans="1:14" x14ac:dyDescent="0.25">
      <c r="A129" s="125"/>
      <c r="B129" s="28" t="s">
        <v>39</v>
      </c>
      <c r="C129" s="126" t="s">
        <v>118</v>
      </c>
      <c r="D129" s="126"/>
      <c r="E129" s="126"/>
      <c r="G129" s="46"/>
      <c r="H129" s="46"/>
      <c r="I129" s="46"/>
      <c r="J129" s="27"/>
      <c r="K129" s="27"/>
      <c r="L129" s="27"/>
      <c r="M129" s="27"/>
      <c r="N129" s="27"/>
    </row>
    <row r="130" spans="1:14" x14ac:dyDescent="0.25">
      <c r="A130" s="95"/>
      <c r="B130" s="28"/>
      <c r="C130" s="42"/>
      <c r="D130" s="40"/>
      <c r="E130" s="27"/>
      <c r="G130" s="46"/>
      <c r="H130" s="46"/>
      <c r="I130" s="46"/>
      <c r="J130" s="27"/>
      <c r="K130" s="27"/>
      <c r="L130" s="27"/>
      <c r="M130" s="27"/>
      <c r="N130" s="40"/>
    </row>
    <row r="131" spans="1:14" hidden="1" x14ac:dyDescent="0.25">
      <c r="A131" t="s">
        <v>12</v>
      </c>
      <c r="C131">
        <v>927500</v>
      </c>
      <c r="D131" s="44">
        <v>927261.06000000029</v>
      </c>
      <c r="E131" s="27"/>
      <c r="G131" s="46"/>
      <c r="H131" s="46"/>
      <c r="I131" s="46"/>
      <c r="J131" s="27"/>
      <c r="K131" s="27"/>
      <c r="L131" s="27"/>
      <c r="M131" s="27"/>
      <c r="N131" s="40"/>
    </row>
    <row r="132" spans="1:14" hidden="1" x14ac:dyDescent="0.25">
      <c r="A132" t="s">
        <v>40</v>
      </c>
      <c r="C132">
        <v>64000</v>
      </c>
      <c r="D132" s="44">
        <v>57366.570000000007</v>
      </c>
      <c r="E132" s="27"/>
      <c r="G132" s="46"/>
      <c r="H132" s="46"/>
      <c r="I132" s="46"/>
      <c r="J132" s="27"/>
      <c r="K132" s="27"/>
      <c r="L132" s="27"/>
      <c r="M132" s="27"/>
      <c r="N132" s="40"/>
    </row>
    <row r="133" spans="1:14" hidden="1" x14ac:dyDescent="0.25">
      <c r="A133" t="s">
        <v>15</v>
      </c>
      <c r="C133">
        <v>115000</v>
      </c>
      <c r="D133" s="44">
        <v>112679.61000000002</v>
      </c>
      <c r="E133" s="27"/>
      <c r="G133" s="46"/>
      <c r="H133" s="46"/>
      <c r="I133" s="46"/>
      <c r="J133" s="27"/>
      <c r="K133" s="27"/>
      <c r="L133" s="27"/>
      <c r="M133" s="27"/>
      <c r="N133" s="40"/>
    </row>
    <row r="134" spans="1:14" hidden="1" x14ac:dyDescent="0.25">
      <c r="A134" t="s">
        <v>21</v>
      </c>
      <c r="C134">
        <v>30200</v>
      </c>
      <c r="D134" s="44">
        <v>5049</v>
      </c>
      <c r="E134" s="27"/>
      <c r="G134" s="46"/>
      <c r="H134" s="46"/>
      <c r="I134" s="46"/>
      <c r="J134" s="27"/>
      <c r="K134" s="27"/>
      <c r="L134" s="27"/>
      <c r="M134" s="27"/>
      <c r="N134" s="40"/>
    </row>
    <row r="135" spans="1:14" hidden="1" x14ac:dyDescent="0.25">
      <c r="A135" t="s">
        <v>16</v>
      </c>
      <c r="C135">
        <v>98201</v>
      </c>
      <c r="D135" s="44">
        <f>ОТ!K8</f>
        <v>98118.399999999994</v>
      </c>
      <c r="E135" s="27"/>
      <c r="G135" s="46"/>
      <c r="H135" s="46"/>
      <c r="I135" s="46"/>
      <c r="J135" s="27"/>
      <c r="K135" s="27"/>
      <c r="L135" s="27"/>
      <c r="M135" s="27"/>
      <c r="N135" s="40"/>
    </row>
    <row r="136" spans="1:14" hidden="1" x14ac:dyDescent="0.25">
      <c r="A136" t="s">
        <v>20</v>
      </c>
      <c r="C136">
        <v>184000</v>
      </c>
      <c r="D136" s="44">
        <v>183562.02000000002</v>
      </c>
      <c r="E136" s="27"/>
      <c r="G136" s="46"/>
      <c r="H136" s="46"/>
      <c r="I136" s="46"/>
      <c r="J136" s="27"/>
      <c r="K136" s="27"/>
      <c r="L136" s="27"/>
      <c r="M136" s="27"/>
      <c r="N136" s="40"/>
    </row>
    <row r="137" spans="1:14" hidden="1" x14ac:dyDescent="0.25">
      <c r="A137"/>
      <c r="C137" s="44">
        <f>SUM(C131:C136)</f>
        <v>1418901</v>
      </c>
      <c r="D137" s="44">
        <f>SUM(D131:D136)</f>
        <v>1384036.6600000004</v>
      </c>
      <c r="E137" s="27"/>
      <c r="G137" s="46"/>
      <c r="H137" s="46"/>
      <c r="I137" s="46"/>
      <c r="J137" s="27"/>
      <c r="K137" s="27"/>
      <c r="L137" s="27"/>
      <c r="M137" s="27"/>
      <c r="N137" s="40"/>
    </row>
    <row r="138" spans="1:14" x14ac:dyDescent="0.25">
      <c r="A138" s="95"/>
      <c r="B138" s="27"/>
      <c r="C138" s="27"/>
      <c r="D138" s="40"/>
      <c r="E138" s="27"/>
      <c r="G138" s="46"/>
      <c r="H138" s="46"/>
      <c r="I138" s="46"/>
      <c r="J138" s="27"/>
      <c r="K138" s="27"/>
      <c r="L138" s="27"/>
      <c r="M138" s="27"/>
      <c r="N138" s="40"/>
    </row>
  </sheetData>
  <autoFilter ref="A7:N125"/>
  <mergeCells count="43">
    <mergeCell ref="G7:I7"/>
    <mergeCell ref="M7:M8"/>
    <mergeCell ref="N7:N8"/>
    <mergeCell ref="A66:A69"/>
    <mergeCell ref="B66:B69"/>
    <mergeCell ref="C66:C69"/>
    <mergeCell ref="A81:A84"/>
    <mergeCell ref="B81:B84"/>
    <mergeCell ref="C81:C84"/>
    <mergeCell ref="A71:A74"/>
    <mergeCell ref="B71:B74"/>
    <mergeCell ref="C71:C74"/>
    <mergeCell ref="A76:A79"/>
    <mergeCell ref="B76:B79"/>
    <mergeCell ref="C76:C79"/>
    <mergeCell ref="A39:A40"/>
    <mergeCell ref="B39:B40"/>
    <mergeCell ref="C39:C40"/>
    <mergeCell ref="C57:C58"/>
    <mergeCell ref="B57:B58"/>
    <mergeCell ref="A57:A58"/>
    <mergeCell ref="A27:A29"/>
    <mergeCell ref="B27:B29"/>
    <mergeCell ref="C27:C29"/>
    <mergeCell ref="A35:A37"/>
    <mergeCell ref="B35:B37"/>
    <mergeCell ref="C35:C37"/>
    <mergeCell ref="C129:E129"/>
    <mergeCell ref="C127:E127"/>
    <mergeCell ref="C128:E128"/>
    <mergeCell ref="A1:N1"/>
    <mergeCell ref="A4:L4"/>
    <mergeCell ref="A5:H5"/>
    <mergeCell ref="A123:N124"/>
    <mergeCell ref="C9:C10"/>
    <mergeCell ref="B9:B10"/>
    <mergeCell ref="A9:A10"/>
    <mergeCell ref="A20:A22"/>
    <mergeCell ref="B20:B22"/>
    <mergeCell ref="C20:C22"/>
    <mergeCell ref="A24:A25"/>
    <mergeCell ref="B24:B25"/>
    <mergeCell ref="C24:C25"/>
  </mergeCells>
  <pageMargins left="0.44" right="0.70866141732283472" top="0.16041666666666668" bottom="0.17" header="0.17" footer="0.17"/>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42" workbookViewId="0">
      <selection activeCell="K43" sqref="K43"/>
    </sheetView>
  </sheetViews>
  <sheetFormatPr defaultRowHeight="15" x14ac:dyDescent="0.25"/>
  <cols>
    <col min="11" max="11" width="16.28515625" customWidth="1"/>
  </cols>
  <sheetData>
    <row r="1" spans="1:11" ht="115.5" thickBot="1" x14ac:dyDescent="0.3">
      <c r="A1" s="75" t="s">
        <v>0</v>
      </c>
      <c r="B1" s="75" t="s">
        <v>1</v>
      </c>
      <c r="C1" s="75" t="s">
        <v>2</v>
      </c>
      <c r="D1" s="83" t="s">
        <v>3</v>
      </c>
      <c r="E1" s="85" t="s">
        <v>11</v>
      </c>
      <c r="F1" s="107" t="s">
        <v>4</v>
      </c>
      <c r="G1" s="76" t="s">
        <v>5</v>
      </c>
      <c r="H1" s="76"/>
      <c r="I1" s="76"/>
      <c r="J1" s="6"/>
      <c r="K1" s="19"/>
    </row>
    <row r="2" spans="1:11" ht="345" thickBot="1" x14ac:dyDescent="0.3">
      <c r="A2" s="78">
        <v>1</v>
      </c>
      <c r="B2" s="80" t="s">
        <v>62</v>
      </c>
      <c r="C2" s="78" t="s">
        <v>25</v>
      </c>
      <c r="D2" s="16" t="s">
        <v>12</v>
      </c>
      <c r="E2" s="8" t="s">
        <v>10</v>
      </c>
      <c r="F2" s="88">
        <v>10</v>
      </c>
      <c r="G2" s="49">
        <v>2358.7199999999998</v>
      </c>
      <c r="H2" s="49">
        <v>2620.8000000000002</v>
      </c>
      <c r="I2" s="49">
        <v>2882.88</v>
      </c>
      <c r="J2" s="11">
        <v>2620.8000000000002</v>
      </c>
      <c r="K2" s="20">
        <v>26208</v>
      </c>
    </row>
    <row r="3" spans="1:11" ht="370.5" thickBot="1" x14ac:dyDescent="0.3">
      <c r="A3" s="71">
        <v>6</v>
      </c>
      <c r="B3" s="69" t="s">
        <v>63</v>
      </c>
      <c r="C3" s="69" t="s">
        <v>32</v>
      </c>
      <c r="D3" s="17" t="s">
        <v>12</v>
      </c>
      <c r="E3" s="21" t="s">
        <v>10</v>
      </c>
      <c r="F3" s="88">
        <v>15</v>
      </c>
      <c r="G3" s="51">
        <v>751.68</v>
      </c>
      <c r="H3" s="52">
        <v>835.2</v>
      </c>
      <c r="I3" s="52">
        <v>918.72</v>
      </c>
      <c r="J3" s="11">
        <v>835.2</v>
      </c>
      <c r="K3" s="20">
        <v>12528</v>
      </c>
    </row>
    <row r="4" spans="1:11" ht="396" thickBot="1" x14ac:dyDescent="0.3">
      <c r="A4" s="71">
        <v>7</v>
      </c>
      <c r="B4" s="72" t="s">
        <v>65</v>
      </c>
      <c r="C4" s="12" t="s">
        <v>27</v>
      </c>
      <c r="D4" s="17" t="s">
        <v>12</v>
      </c>
      <c r="E4" s="21" t="s">
        <v>10</v>
      </c>
      <c r="F4" s="88">
        <v>3</v>
      </c>
      <c r="G4" s="51">
        <v>1236.06</v>
      </c>
      <c r="H4" s="52">
        <v>1373.4</v>
      </c>
      <c r="I4" s="52">
        <v>1510.74</v>
      </c>
      <c r="J4" s="11">
        <v>1373.4</v>
      </c>
      <c r="K4" s="20">
        <v>4120.2</v>
      </c>
    </row>
    <row r="5" spans="1:11" ht="409.6" thickBot="1" x14ac:dyDescent="0.3">
      <c r="A5" s="71">
        <v>8</v>
      </c>
      <c r="B5" s="72" t="s">
        <v>66</v>
      </c>
      <c r="C5" s="71" t="s">
        <v>69</v>
      </c>
      <c r="D5" s="17" t="s">
        <v>12</v>
      </c>
      <c r="E5" s="21" t="s">
        <v>10</v>
      </c>
      <c r="F5" s="88">
        <v>20</v>
      </c>
      <c r="G5" s="51">
        <v>6519.24</v>
      </c>
      <c r="H5" s="52">
        <v>7243.6</v>
      </c>
      <c r="I5" s="52">
        <v>7967.96</v>
      </c>
      <c r="J5" s="11">
        <v>7243.6</v>
      </c>
      <c r="K5" s="20">
        <v>144872</v>
      </c>
    </row>
    <row r="6" spans="1:11" ht="409.6" thickBot="1" x14ac:dyDescent="0.3">
      <c r="A6" s="71">
        <v>9</v>
      </c>
      <c r="B6" s="69" t="s">
        <v>67</v>
      </c>
      <c r="C6" s="69" t="s">
        <v>68</v>
      </c>
      <c r="D6" s="17" t="s">
        <v>12</v>
      </c>
      <c r="E6" s="21" t="s">
        <v>10</v>
      </c>
      <c r="F6" s="88">
        <v>10</v>
      </c>
      <c r="G6" s="51">
        <v>8505.17</v>
      </c>
      <c r="H6" s="52">
        <v>9450.19</v>
      </c>
      <c r="I6" s="52">
        <v>10395.209999999999</v>
      </c>
      <c r="J6" s="11">
        <v>9450.19</v>
      </c>
      <c r="K6" s="20">
        <v>94501.9</v>
      </c>
    </row>
    <row r="7" spans="1:11" ht="408.75" thickBot="1" x14ac:dyDescent="0.3">
      <c r="A7" s="71">
        <v>10</v>
      </c>
      <c r="B7" s="69" t="s">
        <v>57</v>
      </c>
      <c r="C7" s="69" t="s">
        <v>33</v>
      </c>
      <c r="D7" s="17" t="s">
        <v>12</v>
      </c>
      <c r="E7" s="21" t="s">
        <v>10</v>
      </c>
      <c r="F7" s="88">
        <v>26</v>
      </c>
      <c r="G7" s="51">
        <v>1231.2</v>
      </c>
      <c r="H7" s="52">
        <v>1368</v>
      </c>
      <c r="I7" s="52">
        <v>1504.8</v>
      </c>
      <c r="J7" s="11">
        <v>1368</v>
      </c>
      <c r="K7" s="20">
        <v>35568</v>
      </c>
    </row>
    <row r="8" spans="1:11" ht="409.6" thickBot="1" x14ac:dyDescent="0.3">
      <c r="A8" s="71">
        <v>11</v>
      </c>
      <c r="B8" s="69" t="s">
        <v>56</v>
      </c>
      <c r="C8" s="69" t="s">
        <v>34</v>
      </c>
      <c r="D8" s="17" t="s">
        <v>12</v>
      </c>
      <c r="E8" s="21" t="s">
        <v>10</v>
      </c>
      <c r="F8" s="88">
        <v>20</v>
      </c>
      <c r="G8" s="51">
        <v>763.02</v>
      </c>
      <c r="H8" s="52">
        <v>847.8</v>
      </c>
      <c r="I8" s="52">
        <v>932.58</v>
      </c>
      <c r="J8" s="11">
        <v>847.8</v>
      </c>
      <c r="K8" s="20">
        <v>16956</v>
      </c>
    </row>
    <row r="9" spans="1:11" ht="357.75" thickBot="1" x14ac:dyDescent="0.3">
      <c r="A9" s="71">
        <v>12</v>
      </c>
      <c r="B9" s="69" t="s">
        <v>45</v>
      </c>
      <c r="C9" s="69" t="s">
        <v>35</v>
      </c>
      <c r="D9" s="18" t="s">
        <v>12</v>
      </c>
      <c r="E9" s="21" t="s">
        <v>10</v>
      </c>
      <c r="F9" s="88">
        <v>20</v>
      </c>
      <c r="G9" s="51">
        <v>1645.92</v>
      </c>
      <c r="H9" s="52">
        <v>1828.8</v>
      </c>
      <c r="I9" s="52">
        <v>2011.68</v>
      </c>
      <c r="J9" s="11">
        <v>1828.8</v>
      </c>
      <c r="K9" s="20">
        <v>36576</v>
      </c>
    </row>
    <row r="10" spans="1:11" ht="409.6" thickBot="1" x14ac:dyDescent="0.3">
      <c r="A10" s="71">
        <v>13</v>
      </c>
      <c r="B10" s="69" t="s">
        <v>43</v>
      </c>
      <c r="C10" s="69" t="s">
        <v>36</v>
      </c>
      <c r="D10" s="17" t="s">
        <v>12</v>
      </c>
      <c r="E10" s="21" t="s">
        <v>10</v>
      </c>
      <c r="F10" s="88">
        <v>50</v>
      </c>
      <c r="G10" s="51">
        <v>751.68</v>
      </c>
      <c r="H10" s="52">
        <v>835.2</v>
      </c>
      <c r="I10" s="52">
        <v>918.72</v>
      </c>
      <c r="J10" s="11">
        <v>835.2</v>
      </c>
      <c r="K10" s="20">
        <v>41760</v>
      </c>
    </row>
    <row r="11" spans="1:11" ht="396" thickBot="1" x14ac:dyDescent="0.3">
      <c r="A11" s="71">
        <v>14</v>
      </c>
      <c r="B11" s="69" t="s">
        <v>44</v>
      </c>
      <c r="C11" s="69" t="s">
        <v>55</v>
      </c>
      <c r="D11" s="17" t="s">
        <v>12</v>
      </c>
      <c r="E11" s="21" t="s">
        <v>10</v>
      </c>
      <c r="F11" s="88">
        <v>4</v>
      </c>
      <c r="G11" s="51">
        <v>751.68</v>
      </c>
      <c r="H11" s="52">
        <v>835.2</v>
      </c>
      <c r="I11" s="52">
        <v>918.72</v>
      </c>
      <c r="J11" s="11">
        <v>835.2</v>
      </c>
      <c r="K11" s="20">
        <v>3340.8</v>
      </c>
    </row>
    <row r="12" spans="1:11" ht="370.5" thickBot="1" x14ac:dyDescent="0.3">
      <c r="A12" s="71">
        <v>15</v>
      </c>
      <c r="B12" s="69" t="s">
        <v>50</v>
      </c>
      <c r="C12" s="69" t="s">
        <v>51</v>
      </c>
      <c r="D12" s="17" t="s">
        <v>12</v>
      </c>
      <c r="E12" s="21" t="s">
        <v>10</v>
      </c>
      <c r="F12" s="88">
        <v>10</v>
      </c>
      <c r="G12" s="51">
        <v>1062.72</v>
      </c>
      <c r="H12" s="52">
        <v>1180.8</v>
      </c>
      <c r="I12" s="52">
        <v>1298.8800000000001</v>
      </c>
      <c r="J12" s="11">
        <v>1180.8</v>
      </c>
      <c r="K12" s="20">
        <v>11808</v>
      </c>
    </row>
    <row r="13" spans="1:11" ht="370.5" thickBot="1" x14ac:dyDescent="0.3">
      <c r="A13" s="71">
        <v>16</v>
      </c>
      <c r="B13" s="69" t="s">
        <v>47</v>
      </c>
      <c r="C13" s="58" t="s">
        <v>42</v>
      </c>
      <c r="D13" s="17" t="s">
        <v>12</v>
      </c>
      <c r="E13" s="21" t="s">
        <v>10</v>
      </c>
      <c r="F13" s="88">
        <v>1</v>
      </c>
      <c r="G13" s="51">
        <v>1412.64</v>
      </c>
      <c r="H13" s="52">
        <v>1569.6</v>
      </c>
      <c r="I13" s="52">
        <v>1726.56</v>
      </c>
      <c r="J13" s="11">
        <v>1569.6</v>
      </c>
      <c r="K13" s="20">
        <v>1569.6</v>
      </c>
    </row>
    <row r="14" spans="1:11" ht="396" thickBot="1" x14ac:dyDescent="0.3">
      <c r="A14" s="71">
        <v>17</v>
      </c>
      <c r="B14" s="69" t="s">
        <v>46</v>
      </c>
      <c r="C14" s="58" t="s">
        <v>54</v>
      </c>
      <c r="D14" s="17" t="s">
        <v>12</v>
      </c>
      <c r="E14" s="21" t="s">
        <v>10</v>
      </c>
      <c r="F14" s="88">
        <v>2</v>
      </c>
      <c r="G14" s="51">
        <v>1114.56</v>
      </c>
      <c r="H14" s="52">
        <v>1238.4000000000001</v>
      </c>
      <c r="I14" s="52">
        <v>1362.24</v>
      </c>
      <c r="J14" s="11">
        <v>1238.4000000000001</v>
      </c>
      <c r="K14" s="20">
        <v>2476.8000000000002</v>
      </c>
    </row>
    <row r="15" spans="1:11" ht="370.5" thickBot="1" x14ac:dyDescent="0.3">
      <c r="A15" s="71">
        <v>18</v>
      </c>
      <c r="B15" s="69" t="s">
        <v>48</v>
      </c>
      <c r="C15" s="58" t="s">
        <v>53</v>
      </c>
      <c r="D15" s="17" t="s">
        <v>12</v>
      </c>
      <c r="E15" s="21" t="s">
        <v>10</v>
      </c>
      <c r="F15" s="88">
        <v>4</v>
      </c>
      <c r="G15" s="51">
        <v>1555.2</v>
      </c>
      <c r="H15" s="52">
        <v>1728</v>
      </c>
      <c r="I15" s="52">
        <v>1900.8</v>
      </c>
      <c r="J15" s="11">
        <v>1728</v>
      </c>
      <c r="K15" s="20">
        <v>6912</v>
      </c>
    </row>
    <row r="16" spans="1:11" ht="383.25" thickBot="1" x14ac:dyDescent="0.3">
      <c r="A16" s="71">
        <v>19</v>
      </c>
      <c r="B16" s="69" t="s">
        <v>49</v>
      </c>
      <c r="C16" s="58" t="s">
        <v>52</v>
      </c>
      <c r="D16" s="17" t="s">
        <v>12</v>
      </c>
      <c r="E16" s="21" t="s">
        <v>10</v>
      </c>
      <c r="F16" s="88">
        <v>10</v>
      </c>
      <c r="G16" s="51">
        <v>1671.84</v>
      </c>
      <c r="H16" s="52">
        <v>1857.6</v>
      </c>
      <c r="I16" s="52">
        <v>2043.36</v>
      </c>
      <c r="J16" s="11">
        <v>1857.6</v>
      </c>
      <c r="K16" s="20">
        <v>18576</v>
      </c>
    </row>
    <row r="17" spans="1:11" ht="357.75" thickBot="1" x14ac:dyDescent="0.3">
      <c r="A17" s="71">
        <v>20</v>
      </c>
      <c r="B17" s="69" t="s">
        <v>58</v>
      </c>
      <c r="C17" s="58" t="s">
        <v>60</v>
      </c>
      <c r="D17" s="17" t="s">
        <v>12</v>
      </c>
      <c r="E17" s="21" t="s">
        <v>10</v>
      </c>
      <c r="F17" s="88">
        <v>11</v>
      </c>
      <c r="G17" s="51">
        <v>531.36</v>
      </c>
      <c r="H17" s="52">
        <v>590.4</v>
      </c>
      <c r="I17" s="52">
        <v>649.44000000000005</v>
      </c>
      <c r="J17" s="11">
        <v>590.4</v>
      </c>
      <c r="K17" s="20">
        <v>6494.4</v>
      </c>
    </row>
    <row r="18" spans="1:11" ht="179.25" thickBot="1" x14ac:dyDescent="0.3">
      <c r="A18" s="71">
        <v>21</v>
      </c>
      <c r="B18" s="69" t="s">
        <v>61</v>
      </c>
      <c r="C18" s="58" t="s">
        <v>113</v>
      </c>
      <c r="D18" s="17" t="s">
        <v>12</v>
      </c>
      <c r="E18" s="21" t="s">
        <v>10</v>
      </c>
      <c r="F18" s="88">
        <v>4</v>
      </c>
      <c r="G18" s="51">
        <v>3622.32</v>
      </c>
      <c r="H18" s="52">
        <v>4024.8</v>
      </c>
      <c r="I18" s="52">
        <v>4427.28</v>
      </c>
      <c r="J18" s="11">
        <v>4024.8</v>
      </c>
      <c r="K18" s="20">
        <v>16099.2</v>
      </c>
    </row>
    <row r="19" spans="1:11" ht="409.6" thickBot="1" x14ac:dyDescent="0.3">
      <c r="A19" s="71">
        <v>22</v>
      </c>
      <c r="B19" s="69" t="s">
        <v>70</v>
      </c>
      <c r="C19" s="58" t="s">
        <v>71</v>
      </c>
      <c r="D19" s="17" t="s">
        <v>12</v>
      </c>
      <c r="E19" s="21" t="s">
        <v>10</v>
      </c>
      <c r="F19" s="88">
        <v>4</v>
      </c>
      <c r="G19" s="51">
        <v>7997.49</v>
      </c>
      <c r="H19" s="52">
        <v>8886.1</v>
      </c>
      <c r="I19" s="52">
        <v>9774.7099999999991</v>
      </c>
      <c r="J19" s="11">
        <v>8886.1</v>
      </c>
      <c r="K19" s="20">
        <v>35544.400000000001</v>
      </c>
    </row>
    <row r="20" spans="1:11" ht="409.6" thickBot="1" x14ac:dyDescent="0.3">
      <c r="A20" s="71">
        <v>23</v>
      </c>
      <c r="B20" s="69" t="s">
        <v>72</v>
      </c>
      <c r="C20" s="58" t="s">
        <v>73</v>
      </c>
      <c r="D20" s="17" t="s">
        <v>12</v>
      </c>
      <c r="E20" s="21" t="s">
        <v>10</v>
      </c>
      <c r="F20" s="88">
        <v>8</v>
      </c>
      <c r="G20" s="51">
        <v>7763.6</v>
      </c>
      <c r="H20" s="52">
        <v>8626.2199999999993</v>
      </c>
      <c r="I20" s="52">
        <v>9488.84</v>
      </c>
      <c r="J20" s="11">
        <v>8626.2199999999993</v>
      </c>
      <c r="K20" s="20">
        <v>69009.759999999995</v>
      </c>
    </row>
    <row r="21" spans="1:11" ht="409.6" thickBot="1" x14ac:dyDescent="0.3">
      <c r="A21" s="71">
        <v>24</v>
      </c>
      <c r="B21" s="69" t="s">
        <v>74</v>
      </c>
      <c r="C21" s="69" t="s">
        <v>75</v>
      </c>
      <c r="D21" s="17" t="s">
        <v>12</v>
      </c>
      <c r="E21" s="21" t="s">
        <v>10</v>
      </c>
      <c r="F21" s="88">
        <v>2</v>
      </c>
      <c r="G21" s="51">
        <v>8043.1</v>
      </c>
      <c r="H21" s="52">
        <v>8936.7800000000007</v>
      </c>
      <c r="I21" s="52">
        <v>9830.4599999999991</v>
      </c>
      <c r="J21" s="11">
        <v>8936.7800000000007</v>
      </c>
      <c r="K21" s="20">
        <v>17873.560000000001</v>
      </c>
    </row>
    <row r="22" spans="1:11" ht="409.6" thickBot="1" x14ac:dyDescent="0.3">
      <c r="A22" s="71">
        <v>25</v>
      </c>
      <c r="B22" s="69" t="s">
        <v>76</v>
      </c>
      <c r="C22" s="69" t="s">
        <v>77</v>
      </c>
      <c r="D22" s="17" t="s">
        <v>12</v>
      </c>
      <c r="E22" s="21" t="s">
        <v>10</v>
      </c>
      <c r="F22" s="88">
        <v>2</v>
      </c>
      <c r="G22" s="51">
        <v>9166.8700000000008</v>
      </c>
      <c r="H22" s="52">
        <v>10185.41</v>
      </c>
      <c r="I22" s="52">
        <v>11203.95</v>
      </c>
      <c r="J22" s="11">
        <v>10185.41</v>
      </c>
      <c r="K22" s="20">
        <v>20370.82</v>
      </c>
    </row>
    <row r="23" spans="1:11" ht="409.6" thickBot="1" x14ac:dyDescent="0.3">
      <c r="A23" s="71">
        <v>26</v>
      </c>
      <c r="B23" s="69" t="s">
        <v>78</v>
      </c>
      <c r="C23" s="69" t="s">
        <v>80</v>
      </c>
      <c r="D23" s="17" t="s">
        <v>12</v>
      </c>
      <c r="E23" s="21" t="s">
        <v>10</v>
      </c>
      <c r="F23" s="88">
        <v>2</v>
      </c>
      <c r="G23" s="51">
        <v>9166.8700000000008</v>
      </c>
      <c r="H23" s="52">
        <v>10185.41</v>
      </c>
      <c r="I23" s="52">
        <v>11203.95</v>
      </c>
      <c r="J23" s="11">
        <v>10185.41</v>
      </c>
      <c r="K23" s="20">
        <v>20370.82</v>
      </c>
    </row>
    <row r="24" spans="1:11" ht="409.6" thickBot="1" x14ac:dyDescent="0.3">
      <c r="A24" s="71">
        <v>27</v>
      </c>
      <c r="B24" s="69" t="s">
        <v>81</v>
      </c>
      <c r="C24" s="69" t="s">
        <v>84</v>
      </c>
      <c r="D24" s="17" t="s">
        <v>12</v>
      </c>
      <c r="E24" s="21" t="s">
        <v>10</v>
      </c>
      <c r="F24" s="88">
        <v>2</v>
      </c>
      <c r="G24" s="51">
        <v>9166.8700000000008</v>
      </c>
      <c r="H24" s="52">
        <v>10185.41</v>
      </c>
      <c r="I24" s="52">
        <v>11203.95</v>
      </c>
      <c r="J24" s="11">
        <v>10185.41</v>
      </c>
      <c r="K24" s="20">
        <v>20370.82</v>
      </c>
    </row>
    <row r="25" spans="1:11" ht="294" thickBot="1" x14ac:dyDescent="0.3">
      <c r="A25" s="71">
        <v>28</v>
      </c>
      <c r="B25" s="69" t="s">
        <v>86</v>
      </c>
      <c r="C25" s="69" t="s">
        <v>92</v>
      </c>
      <c r="D25" s="17" t="s">
        <v>12</v>
      </c>
      <c r="E25" s="21" t="s">
        <v>10</v>
      </c>
      <c r="F25" s="88">
        <v>2</v>
      </c>
      <c r="G25" s="51">
        <v>1992.6</v>
      </c>
      <c r="H25" s="52">
        <v>2214</v>
      </c>
      <c r="I25" s="52">
        <v>2435.4</v>
      </c>
      <c r="J25" s="11">
        <v>2214</v>
      </c>
      <c r="K25" s="20">
        <v>4428</v>
      </c>
    </row>
    <row r="26" spans="1:11" ht="294" thickBot="1" x14ac:dyDescent="0.3">
      <c r="A26" s="71">
        <v>29</v>
      </c>
      <c r="B26" s="69" t="s">
        <v>87</v>
      </c>
      <c r="C26" s="69" t="s">
        <v>93</v>
      </c>
      <c r="D26" s="17" t="s">
        <v>12</v>
      </c>
      <c r="E26" s="21" t="s">
        <v>10</v>
      </c>
      <c r="F26" s="88">
        <v>2</v>
      </c>
      <c r="G26" s="51">
        <v>1992.6</v>
      </c>
      <c r="H26" s="52">
        <v>2214</v>
      </c>
      <c r="I26" s="52">
        <v>2435.4</v>
      </c>
      <c r="J26" s="11">
        <v>2214</v>
      </c>
      <c r="K26" s="20">
        <v>4428</v>
      </c>
    </row>
    <row r="27" spans="1:11" ht="153.75" thickBot="1" x14ac:dyDescent="0.3">
      <c r="A27" s="71">
        <v>30</v>
      </c>
      <c r="B27" s="69" t="s">
        <v>88</v>
      </c>
      <c r="C27" s="69" t="s">
        <v>89</v>
      </c>
      <c r="D27" s="17" t="s">
        <v>12</v>
      </c>
      <c r="E27" s="21" t="s">
        <v>10</v>
      </c>
      <c r="F27" s="88">
        <v>1</v>
      </c>
      <c r="G27" s="51">
        <v>5964.8</v>
      </c>
      <c r="H27" s="52">
        <v>6327.56</v>
      </c>
      <c r="I27" s="52">
        <v>6960.32</v>
      </c>
      <c r="J27" s="11">
        <v>6417.56</v>
      </c>
      <c r="K27" s="20">
        <v>6417.56</v>
      </c>
    </row>
    <row r="28" spans="1:11" ht="153.75" thickBot="1" x14ac:dyDescent="0.3">
      <c r="A28" s="71">
        <v>31</v>
      </c>
      <c r="B28" s="69" t="s">
        <v>88</v>
      </c>
      <c r="C28" s="69" t="s">
        <v>90</v>
      </c>
      <c r="D28" s="17" t="s">
        <v>12</v>
      </c>
      <c r="E28" s="21" t="s">
        <v>10</v>
      </c>
      <c r="F28" s="88">
        <v>1</v>
      </c>
      <c r="G28" s="51">
        <v>5964.8</v>
      </c>
      <c r="H28" s="52">
        <v>6327.56</v>
      </c>
      <c r="I28" s="52">
        <v>6960.32</v>
      </c>
      <c r="J28" s="11">
        <v>6417.56</v>
      </c>
      <c r="K28" s="20">
        <v>6417.56</v>
      </c>
    </row>
    <row r="29" spans="1:11" ht="153.75" thickBot="1" x14ac:dyDescent="0.3">
      <c r="A29" s="71">
        <v>32</v>
      </c>
      <c r="B29" s="69" t="s">
        <v>88</v>
      </c>
      <c r="C29" s="69" t="s">
        <v>91</v>
      </c>
      <c r="D29" s="17" t="s">
        <v>12</v>
      </c>
      <c r="E29" s="21" t="s">
        <v>10</v>
      </c>
      <c r="F29" s="88">
        <v>1</v>
      </c>
      <c r="G29" s="51">
        <v>5964.8</v>
      </c>
      <c r="H29" s="52">
        <v>6327.56</v>
      </c>
      <c r="I29" s="52">
        <v>6960.32</v>
      </c>
      <c r="J29" s="11">
        <v>6417.56</v>
      </c>
      <c r="K29" s="20">
        <v>6417.56</v>
      </c>
    </row>
    <row r="30" spans="1:11" ht="153.75" thickBot="1" x14ac:dyDescent="0.3">
      <c r="A30" s="71">
        <v>33</v>
      </c>
      <c r="B30" s="69" t="s">
        <v>88</v>
      </c>
      <c r="C30" s="69" t="s">
        <v>91</v>
      </c>
      <c r="D30" s="17" t="s">
        <v>12</v>
      </c>
      <c r="E30" s="21" t="s">
        <v>10</v>
      </c>
      <c r="F30" s="88">
        <v>1</v>
      </c>
      <c r="G30" s="51">
        <v>5964.8</v>
      </c>
      <c r="H30" s="52">
        <v>6327.56</v>
      </c>
      <c r="I30" s="52">
        <v>6960.32</v>
      </c>
      <c r="J30" s="11">
        <v>6417.56</v>
      </c>
      <c r="K30" s="20">
        <v>6417.56</v>
      </c>
    </row>
    <row r="31" spans="1:11" ht="357.75" thickBot="1" x14ac:dyDescent="0.3">
      <c r="A31" s="71">
        <v>34</v>
      </c>
      <c r="B31" s="69" t="s">
        <v>94</v>
      </c>
      <c r="C31" s="69" t="s">
        <v>95</v>
      </c>
      <c r="D31" s="17" t="s">
        <v>12</v>
      </c>
      <c r="E31" s="21" t="s">
        <v>10</v>
      </c>
      <c r="F31" s="88">
        <v>4</v>
      </c>
      <c r="G31" s="51">
        <v>11262.24</v>
      </c>
      <c r="H31" s="52">
        <v>12513.6</v>
      </c>
      <c r="I31" s="52">
        <v>13764.96</v>
      </c>
      <c r="J31" s="11">
        <v>12513.6</v>
      </c>
      <c r="K31" s="20">
        <v>50054.400000000001</v>
      </c>
    </row>
    <row r="32" spans="1:11" ht="357.75" thickBot="1" x14ac:dyDescent="0.3">
      <c r="A32" s="71">
        <v>35</v>
      </c>
      <c r="B32" s="69" t="s">
        <v>96</v>
      </c>
      <c r="C32" s="69" t="s">
        <v>97</v>
      </c>
      <c r="D32" s="17" t="s">
        <v>12</v>
      </c>
      <c r="E32" s="21" t="s">
        <v>10</v>
      </c>
      <c r="F32" s="88">
        <v>4</v>
      </c>
      <c r="G32" s="51">
        <v>11262.24</v>
      </c>
      <c r="H32" s="52">
        <v>12513.6</v>
      </c>
      <c r="I32" s="52">
        <v>13764.96</v>
      </c>
      <c r="J32" s="11">
        <v>12513.6</v>
      </c>
      <c r="K32" s="20">
        <v>50054.400000000001</v>
      </c>
    </row>
    <row r="33" spans="1:11" ht="357.75" thickBot="1" x14ac:dyDescent="0.3">
      <c r="A33" s="71">
        <v>36</v>
      </c>
      <c r="B33" s="69" t="s">
        <v>98</v>
      </c>
      <c r="C33" s="69" t="s">
        <v>99</v>
      </c>
      <c r="D33" s="17" t="s">
        <v>12</v>
      </c>
      <c r="E33" s="21" t="s">
        <v>10</v>
      </c>
      <c r="F33" s="88">
        <v>4</v>
      </c>
      <c r="G33" s="51">
        <v>11262.24</v>
      </c>
      <c r="H33" s="52">
        <v>12513.6</v>
      </c>
      <c r="I33" s="52">
        <v>13764.96</v>
      </c>
      <c r="J33" s="11">
        <v>12513.6</v>
      </c>
      <c r="K33" s="20">
        <v>50054.400000000001</v>
      </c>
    </row>
    <row r="34" spans="1:11" ht="370.5" thickBot="1" x14ac:dyDescent="0.3">
      <c r="A34" s="71">
        <v>37</v>
      </c>
      <c r="B34" s="69" t="s">
        <v>100</v>
      </c>
      <c r="C34" s="69" t="s">
        <v>101</v>
      </c>
      <c r="D34" s="17" t="s">
        <v>12</v>
      </c>
      <c r="E34" s="21" t="s">
        <v>10</v>
      </c>
      <c r="F34" s="88">
        <v>4</v>
      </c>
      <c r="G34" s="51">
        <v>11262.24</v>
      </c>
      <c r="H34" s="52">
        <v>12513.6</v>
      </c>
      <c r="I34" s="52">
        <v>13764.96</v>
      </c>
      <c r="J34" s="11">
        <v>12513.6</v>
      </c>
      <c r="K34" s="20">
        <v>50054.400000000001</v>
      </c>
    </row>
    <row r="35" spans="1:11" ht="128.25" thickBot="1" x14ac:dyDescent="0.3">
      <c r="A35" s="71">
        <v>38</v>
      </c>
      <c r="B35" s="69" t="s">
        <v>102</v>
      </c>
      <c r="C35" s="69" t="s">
        <v>103</v>
      </c>
      <c r="D35" s="17" t="s">
        <v>12</v>
      </c>
      <c r="E35" s="21" t="s">
        <v>10</v>
      </c>
      <c r="F35" s="88">
        <v>4</v>
      </c>
      <c r="G35" s="51">
        <v>5814.16</v>
      </c>
      <c r="H35" s="52">
        <v>6460.18</v>
      </c>
      <c r="I35" s="52">
        <v>7106.2</v>
      </c>
      <c r="J35" s="11">
        <v>6460.18</v>
      </c>
      <c r="K35" s="20">
        <v>25840.720000000001</v>
      </c>
    </row>
    <row r="36" spans="1:11" ht="408.75" thickBot="1" x14ac:dyDescent="0.3">
      <c r="A36" s="71">
        <v>39</v>
      </c>
      <c r="B36" s="69" t="s">
        <v>104</v>
      </c>
      <c r="C36" s="69" t="s">
        <v>106</v>
      </c>
      <c r="D36" s="17" t="s">
        <v>12</v>
      </c>
      <c r="E36" s="21" t="s">
        <v>105</v>
      </c>
      <c r="F36" s="88">
        <v>1</v>
      </c>
      <c r="G36" s="51">
        <v>875.08</v>
      </c>
      <c r="H36" s="52">
        <v>972.29</v>
      </c>
      <c r="I36" s="52">
        <v>1069.52</v>
      </c>
      <c r="J36" s="11">
        <v>972.3</v>
      </c>
      <c r="K36" s="20">
        <v>972.3</v>
      </c>
    </row>
    <row r="37" spans="1:11" ht="357.75" thickBot="1" x14ac:dyDescent="0.3">
      <c r="A37" s="71">
        <v>40</v>
      </c>
      <c r="B37" s="69" t="s">
        <v>104</v>
      </c>
      <c r="C37" s="69" t="s">
        <v>107</v>
      </c>
      <c r="D37" s="17" t="s">
        <v>12</v>
      </c>
      <c r="E37" s="21" t="s">
        <v>10</v>
      </c>
      <c r="F37" s="88">
        <v>1</v>
      </c>
      <c r="G37" s="51">
        <v>202.18</v>
      </c>
      <c r="H37" s="52">
        <v>224.64</v>
      </c>
      <c r="I37" s="52">
        <v>247.1</v>
      </c>
      <c r="J37" s="11">
        <v>224.64</v>
      </c>
      <c r="K37" s="20">
        <v>224.64</v>
      </c>
    </row>
    <row r="38" spans="1:11" ht="357.75" thickBot="1" x14ac:dyDescent="0.3">
      <c r="A38" s="71">
        <v>41</v>
      </c>
      <c r="B38" s="69" t="s">
        <v>104</v>
      </c>
      <c r="C38" s="69" t="s">
        <v>108</v>
      </c>
      <c r="D38" s="17" t="s">
        <v>12</v>
      </c>
      <c r="E38" s="21" t="s">
        <v>10</v>
      </c>
      <c r="F38" s="88">
        <v>1</v>
      </c>
      <c r="G38" s="51">
        <v>202.18</v>
      </c>
      <c r="H38" s="52">
        <v>224.64</v>
      </c>
      <c r="I38" s="52">
        <v>247.1</v>
      </c>
      <c r="J38" s="11">
        <v>224.64</v>
      </c>
      <c r="K38" s="20">
        <v>224.64</v>
      </c>
    </row>
    <row r="39" spans="1:11" ht="370.5" thickBot="1" x14ac:dyDescent="0.3">
      <c r="A39" s="71">
        <v>42</v>
      </c>
      <c r="B39" s="69" t="s">
        <v>104</v>
      </c>
      <c r="C39" s="69" t="s">
        <v>109</v>
      </c>
      <c r="D39" s="17" t="s">
        <v>12</v>
      </c>
      <c r="E39" s="21" t="s">
        <v>10</v>
      </c>
      <c r="F39" s="88">
        <v>2</v>
      </c>
      <c r="G39" s="51">
        <v>202.18</v>
      </c>
      <c r="H39" s="52">
        <v>224.64</v>
      </c>
      <c r="I39" s="52">
        <v>247.1</v>
      </c>
      <c r="J39" s="11">
        <v>224.64</v>
      </c>
      <c r="K39" s="20">
        <v>449.28</v>
      </c>
    </row>
    <row r="40" spans="1:11" ht="357.75" thickBot="1" x14ac:dyDescent="0.3">
      <c r="A40" s="71">
        <v>43</v>
      </c>
      <c r="B40" s="69" t="s">
        <v>104</v>
      </c>
      <c r="C40" s="69" t="s">
        <v>110</v>
      </c>
      <c r="D40" s="17" t="s">
        <v>12</v>
      </c>
      <c r="E40" s="21" t="s">
        <v>10</v>
      </c>
      <c r="F40" s="88">
        <v>2</v>
      </c>
      <c r="G40" s="51">
        <v>202.18</v>
      </c>
      <c r="H40" s="52">
        <v>224.64</v>
      </c>
      <c r="I40" s="52">
        <v>247.1</v>
      </c>
      <c r="J40" s="11">
        <v>224.64</v>
      </c>
      <c r="K40" s="20">
        <v>449.28</v>
      </c>
    </row>
    <row r="41" spans="1:11" ht="370.5" thickBot="1" x14ac:dyDescent="0.3">
      <c r="A41" s="71">
        <v>44</v>
      </c>
      <c r="B41" s="69" t="s">
        <v>104</v>
      </c>
      <c r="C41" s="69" t="s">
        <v>111</v>
      </c>
      <c r="D41" s="17" t="s">
        <v>12</v>
      </c>
      <c r="E41" s="21" t="s">
        <v>10</v>
      </c>
      <c r="F41" s="88">
        <v>1</v>
      </c>
      <c r="G41" s="51">
        <v>202.18</v>
      </c>
      <c r="H41" s="52">
        <v>224.64</v>
      </c>
      <c r="I41" s="52">
        <v>247.1</v>
      </c>
      <c r="J41" s="11">
        <v>224.64</v>
      </c>
      <c r="K41" s="20">
        <v>224.64</v>
      </c>
    </row>
    <row r="42" spans="1:11" ht="383.25" thickBot="1" x14ac:dyDescent="0.3">
      <c r="A42" s="71">
        <v>45</v>
      </c>
      <c r="B42" s="69" t="s">
        <v>104</v>
      </c>
      <c r="C42" s="69" t="s">
        <v>112</v>
      </c>
      <c r="D42" s="17" t="s">
        <v>12</v>
      </c>
      <c r="E42" s="21" t="s">
        <v>10</v>
      </c>
      <c r="F42" s="88">
        <v>1</v>
      </c>
      <c r="G42" s="51">
        <v>202.18</v>
      </c>
      <c r="H42" s="52">
        <v>224.64</v>
      </c>
      <c r="I42" s="52">
        <v>247.1</v>
      </c>
      <c r="J42" s="11">
        <v>224.64</v>
      </c>
      <c r="K42" s="20">
        <v>224.64</v>
      </c>
    </row>
    <row r="43" spans="1:11" x14ac:dyDescent="0.25">
      <c r="A43" s="101"/>
      <c r="B43" s="70"/>
      <c r="C43" s="70"/>
      <c r="D43" s="70"/>
      <c r="E43" s="70"/>
      <c r="F43" s="105"/>
      <c r="G43" s="54"/>
      <c r="H43" s="54"/>
      <c r="I43" s="54"/>
      <c r="J43" s="70"/>
      <c r="K43" s="39">
        <v>927261.06000000029</v>
      </c>
    </row>
    <row r="44" spans="1:11" x14ac:dyDescent="0.25">
      <c r="K44" s="6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opLeftCell="A4" workbookViewId="0">
      <selection activeCell="K7" sqref="K7"/>
    </sheetView>
  </sheetViews>
  <sheetFormatPr defaultRowHeight="15" x14ac:dyDescent="0.25"/>
  <cols>
    <col min="3" max="3" width="36.5703125" customWidth="1"/>
    <col min="11" max="11" width="9.42578125" bestFit="1" customWidth="1"/>
  </cols>
  <sheetData>
    <row r="1" spans="1:11" ht="115.5" thickBot="1" x14ac:dyDescent="0.3">
      <c r="A1" s="75" t="s">
        <v>0</v>
      </c>
      <c r="B1" s="75" t="s">
        <v>1</v>
      </c>
      <c r="C1" s="75" t="s">
        <v>2</v>
      </c>
      <c r="D1" s="83" t="s">
        <v>3</v>
      </c>
      <c r="E1" s="85" t="s">
        <v>11</v>
      </c>
      <c r="F1" s="107" t="s">
        <v>4</v>
      </c>
      <c r="G1" s="76" t="s">
        <v>5</v>
      </c>
      <c r="H1" s="76"/>
      <c r="I1" s="76"/>
      <c r="J1" s="6"/>
      <c r="K1" s="19"/>
    </row>
    <row r="2" spans="1:11" ht="77.25" thickBot="1" x14ac:dyDescent="0.3">
      <c r="A2" s="79"/>
      <c r="B2" s="81" t="s">
        <v>62</v>
      </c>
      <c r="C2" s="79" t="s">
        <v>25</v>
      </c>
      <c r="D2" s="16" t="s">
        <v>8</v>
      </c>
      <c r="E2" s="8" t="s">
        <v>10</v>
      </c>
      <c r="F2" s="89">
        <v>6</v>
      </c>
      <c r="G2" s="49">
        <v>2358.7199999999998</v>
      </c>
      <c r="H2" s="49">
        <v>2620.8000000000002</v>
      </c>
      <c r="I2" s="49">
        <v>2882.88</v>
      </c>
      <c r="J2" s="11">
        <v>2620.8000000000002</v>
      </c>
      <c r="K2" s="20">
        <v>15724.8</v>
      </c>
    </row>
    <row r="3" spans="1:11" ht="102.75" thickBot="1" x14ac:dyDescent="0.3">
      <c r="A3" s="4">
        <v>2</v>
      </c>
      <c r="B3" s="13" t="s">
        <v>26</v>
      </c>
      <c r="C3" s="13" t="s">
        <v>28</v>
      </c>
      <c r="D3" s="16" t="s">
        <v>8</v>
      </c>
      <c r="E3" s="8" t="s">
        <v>10</v>
      </c>
      <c r="F3" s="88">
        <v>4</v>
      </c>
      <c r="G3" s="49">
        <v>6206.32</v>
      </c>
      <c r="H3" s="49">
        <v>6895.91</v>
      </c>
      <c r="I3" s="49">
        <v>7585.5</v>
      </c>
      <c r="J3" s="11">
        <v>6895.91</v>
      </c>
      <c r="K3" s="20">
        <v>27583.64</v>
      </c>
    </row>
    <row r="4" spans="1:11" ht="102.75" thickBot="1" x14ac:dyDescent="0.3">
      <c r="A4" s="71">
        <v>3</v>
      </c>
      <c r="B4" s="69" t="s">
        <v>26</v>
      </c>
      <c r="C4" s="69" t="s">
        <v>29</v>
      </c>
      <c r="D4" s="17" t="s">
        <v>8</v>
      </c>
      <c r="E4" s="21" t="s">
        <v>10</v>
      </c>
      <c r="F4" s="88">
        <v>4</v>
      </c>
      <c r="G4" s="51">
        <v>5675.82</v>
      </c>
      <c r="H4" s="52">
        <v>6306.47</v>
      </c>
      <c r="I4" s="52">
        <v>6937.12</v>
      </c>
      <c r="J4" s="11">
        <v>6306.47</v>
      </c>
      <c r="K4" s="20">
        <v>25225.88</v>
      </c>
    </row>
    <row r="5" spans="1:11" ht="115.5" thickBot="1" x14ac:dyDescent="0.3">
      <c r="A5" s="71">
        <v>4</v>
      </c>
      <c r="B5" s="69" t="s">
        <v>26</v>
      </c>
      <c r="C5" s="69" t="s">
        <v>30</v>
      </c>
      <c r="D5" s="17" t="s">
        <v>8</v>
      </c>
      <c r="E5" s="21" t="s">
        <v>10</v>
      </c>
      <c r="F5" s="88">
        <v>3</v>
      </c>
      <c r="G5" s="51">
        <v>5675.82</v>
      </c>
      <c r="H5" s="52">
        <v>6306.47</v>
      </c>
      <c r="I5" s="52">
        <v>6937.12</v>
      </c>
      <c r="J5" s="11">
        <v>6306.47</v>
      </c>
      <c r="K5" s="20">
        <v>18919.41</v>
      </c>
    </row>
    <row r="6" spans="1:11" ht="115.5" thickBot="1" x14ac:dyDescent="0.3">
      <c r="A6" s="71">
        <v>5</v>
      </c>
      <c r="B6" s="69" t="s">
        <v>26</v>
      </c>
      <c r="C6" s="69" t="s">
        <v>31</v>
      </c>
      <c r="D6" s="17" t="s">
        <v>8</v>
      </c>
      <c r="E6" s="21" t="s">
        <v>10</v>
      </c>
      <c r="F6" s="88">
        <v>4</v>
      </c>
      <c r="G6" s="51">
        <v>5675.82</v>
      </c>
      <c r="H6" s="52">
        <v>6306.47</v>
      </c>
      <c r="I6" s="52">
        <v>6937.12</v>
      </c>
      <c r="J6" s="11">
        <v>6306.47</v>
      </c>
      <c r="K6" s="20">
        <v>25225.88</v>
      </c>
    </row>
    <row r="7" spans="1:11" x14ac:dyDescent="0.25">
      <c r="A7" s="101"/>
      <c r="B7" s="70"/>
      <c r="C7" s="70"/>
      <c r="D7" s="70"/>
      <c r="E7" s="70"/>
      <c r="F7" s="105"/>
      <c r="G7" s="54"/>
      <c r="H7" s="54"/>
      <c r="I7" s="54"/>
      <c r="J7" s="70"/>
      <c r="K7" s="109">
        <v>112679.61000000002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7" workbookViewId="0">
      <selection activeCell="M28" sqref="M28"/>
    </sheetView>
  </sheetViews>
  <sheetFormatPr defaultRowHeight="15" x14ac:dyDescent="0.25"/>
  <cols>
    <col min="3" max="3" width="37" customWidth="1"/>
  </cols>
  <sheetData>
    <row r="1" spans="1:11" ht="115.5" thickBot="1" x14ac:dyDescent="0.3">
      <c r="A1" s="75" t="s">
        <v>0</v>
      </c>
      <c r="B1" s="75" t="s">
        <v>1</v>
      </c>
      <c r="C1" s="75" t="s">
        <v>2</v>
      </c>
      <c r="D1" s="83" t="s">
        <v>3</v>
      </c>
      <c r="E1" s="85" t="s">
        <v>11</v>
      </c>
      <c r="F1" s="107" t="s">
        <v>4</v>
      </c>
      <c r="G1" s="76" t="s">
        <v>5</v>
      </c>
      <c r="H1" s="76"/>
      <c r="I1" s="76"/>
      <c r="J1" s="6"/>
      <c r="K1" s="19"/>
    </row>
    <row r="2" spans="1:11" ht="102.75" thickBot="1" x14ac:dyDescent="0.3">
      <c r="A2" s="71">
        <v>8</v>
      </c>
      <c r="B2" s="72" t="s">
        <v>66</v>
      </c>
      <c r="C2" s="71" t="s">
        <v>69</v>
      </c>
      <c r="D2" s="18" t="s">
        <v>9</v>
      </c>
      <c r="E2" s="29" t="s">
        <v>10</v>
      </c>
      <c r="F2" s="88">
        <v>1</v>
      </c>
      <c r="G2" s="51">
        <v>6519.24</v>
      </c>
      <c r="H2" s="52">
        <v>7243.6</v>
      </c>
      <c r="I2" s="52">
        <v>7967.96</v>
      </c>
      <c r="J2" s="11">
        <v>7243.6</v>
      </c>
      <c r="K2" s="20">
        <v>7243.6</v>
      </c>
    </row>
    <row r="3" spans="1:11" ht="77.25" thickBot="1" x14ac:dyDescent="0.3">
      <c r="A3" s="71">
        <v>20</v>
      </c>
      <c r="B3" s="69" t="s">
        <v>58</v>
      </c>
      <c r="C3" s="58" t="s">
        <v>60</v>
      </c>
      <c r="D3" s="17" t="s">
        <v>9</v>
      </c>
      <c r="E3" s="21" t="s">
        <v>10</v>
      </c>
      <c r="F3" s="88">
        <v>5</v>
      </c>
      <c r="G3" s="51">
        <v>531.36</v>
      </c>
      <c r="H3" s="52">
        <v>590.4</v>
      </c>
      <c r="I3" s="52">
        <v>649.44000000000005</v>
      </c>
      <c r="J3" s="11">
        <v>590.4</v>
      </c>
      <c r="K3" s="20">
        <v>2952</v>
      </c>
    </row>
    <row r="4" spans="1:11" ht="128.25" thickBot="1" x14ac:dyDescent="0.3">
      <c r="A4" s="71">
        <v>24</v>
      </c>
      <c r="B4" s="69" t="s">
        <v>74</v>
      </c>
      <c r="C4" s="69" t="s">
        <v>75</v>
      </c>
      <c r="D4" s="17" t="s">
        <v>9</v>
      </c>
      <c r="E4" s="21" t="s">
        <v>10</v>
      </c>
      <c r="F4" s="88">
        <v>3</v>
      </c>
      <c r="G4" s="51">
        <v>8043.1</v>
      </c>
      <c r="H4" s="52">
        <v>8936.7800000000007</v>
      </c>
      <c r="I4" s="52">
        <v>9830.4599999999991</v>
      </c>
      <c r="J4" s="11">
        <v>8936.7800000000007</v>
      </c>
      <c r="K4" s="20">
        <v>26810.34</v>
      </c>
    </row>
    <row r="5" spans="1:11" ht="128.25" thickBot="1" x14ac:dyDescent="0.3">
      <c r="A5" s="71">
        <v>25</v>
      </c>
      <c r="B5" s="69" t="s">
        <v>76</v>
      </c>
      <c r="C5" s="69" t="s">
        <v>79</v>
      </c>
      <c r="D5" s="17" t="s">
        <v>9</v>
      </c>
      <c r="E5" s="21" t="s">
        <v>10</v>
      </c>
      <c r="F5" s="88">
        <v>2</v>
      </c>
      <c r="G5" s="51">
        <v>9166.8700000000008</v>
      </c>
      <c r="H5" s="52">
        <v>10185.41</v>
      </c>
      <c r="I5" s="52">
        <v>11203.95</v>
      </c>
      <c r="J5" s="11">
        <v>10185.41</v>
      </c>
      <c r="K5" s="20">
        <v>20370.82</v>
      </c>
    </row>
    <row r="6" spans="1:11" ht="128.25" thickBot="1" x14ac:dyDescent="0.3">
      <c r="A6" s="71">
        <v>26</v>
      </c>
      <c r="B6" s="69" t="s">
        <v>78</v>
      </c>
      <c r="C6" s="69" t="s">
        <v>85</v>
      </c>
      <c r="D6" s="17" t="s">
        <v>9</v>
      </c>
      <c r="E6" s="21" t="s">
        <v>10</v>
      </c>
      <c r="F6" s="88">
        <v>2</v>
      </c>
      <c r="G6" s="51">
        <v>9166.8700000000008</v>
      </c>
      <c r="H6" s="52">
        <v>10185.41</v>
      </c>
      <c r="I6" s="52">
        <v>11203.95</v>
      </c>
      <c r="J6" s="11">
        <v>10185.41</v>
      </c>
      <c r="K6" s="20">
        <v>20370.82</v>
      </c>
    </row>
    <row r="7" spans="1:11" ht="128.25" thickBot="1" x14ac:dyDescent="0.3">
      <c r="A7" s="71">
        <v>27</v>
      </c>
      <c r="B7" s="69" t="s">
        <v>81</v>
      </c>
      <c r="C7" s="69" t="s">
        <v>83</v>
      </c>
      <c r="D7" s="17" t="s">
        <v>9</v>
      </c>
      <c r="E7" s="21" t="s">
        <v>10</v>
      </c>
      <c r="F7" s="88">
        <v>2</v>
      </c>
      <c r="G7" s="51">
        <v>9166.8700000000008</v>
      </c>
      <c r="H7" s="52">
        <v>10185.41</v>
      </c>
      <c r="I7" s="52">
        <v>11203.95</v>
      </c>
      <c r="J7" s="11">
        <v>10185.41</v>
      </c>
      <c r="K7" s="20">
        <v>20370.82</v>
      </c>
    </row>
    <row r="8" spans="1:11" x14ac:dyDescent="0.25">
      <c r="A8" s="101"/>
      <c r="B8" s="70"/>
      <c r="C8" s="70"/>
      <c r="D8" s="70"/>
      <c r="E8" s="70"/>
      <c r="F8" s="105"/>
      <c r="G8" s="54"/>
      <c r="H8" s="54"/>
      <c r="I8" s="54"/>
      <c r="J8" s="70"/>
      <c r="K8" s="109">
        <f>SUM(K2:K7)</f>
        <v>98118.399999999994</v>
      </c>
    </row>
    <row r="9" spans="1:11" x14ac:dyDescent="0.25">
      <c r="K9" s="6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opLeftCell="A7" workbookViewId="0">
      <selection activeCell="K12" sqref="K12"/>
    </sheetView>
  </sheetViews>
  <sheetFormatPr defaultRowHeight="15" x14ac:dyDescent="0.25"/>
  <cols>
    <col min="3" max="3" width="36.7109375" customWidth="1"/>
    <col min="11" max="11" width="9.42578125" bestFit="1" customWidth="1"/>
  </cols>
  <sheetData>
    <row r="1" spans="1:11" ht="115.5" thickBot="1" x14ac:dyDescent="0.3">
      <c r="A1" s="75" t="s">
        <v>0</v>
      </c>
      <c r="B1" s="75" t="s">
        <v>1</v>
      </c>
      <c r="C1" s="75" t="s">
        <v>2</v>
      </c>
      <c r="D1" s="83" t="s">
        <v>3</v>
      </c>
      <c r="E1" s="85" t="s">
        <v>11</v>
      </c>
      <c r="F1" s="107" t="s">
        <v>4</v>
      </c>
      <c r="G1" s="76" t="s">
        <v>5</v>
      </c>
      <c r="H1" s="76"/>
      <c r="I1" s="76"/>
      <c r="J1" s="6"/>
      <c r="K1" s="19"/>
    </row>
    <row r="2" spans="1:11" ht="77.25" thickBot="1" x14ac:dyDescent="0.3">
      <c r="A2" s="71">
        <v>6</v>
      </c>
      <c r="B2" s="69" t="s">
        <v>63</v>
      </c>
      <c r="C2" s="69" t="s">
        <v>32</v>
      </c>
      <c r="D2" s="17" t="s">
        <v>41</v>
      </c>
      <c r="E2" s="21" t="s">
        <v>10</v>
      </c>
      <c r="F2" s="88">
        <v>8</v>
      </c>
      <c r="G2" s="51">
        <v>751.68</v>
      </c>
      <c r="H2" s="52">
        <v>835.2</v>
      </c>
      <c r="I2" s="52">
        <v>918.72</v>
      </c>
      <c r="J2" s="11">
        <v>835.2</v>
      </c>
      <c r="K2" s="20">
        <v>6681.6</v>
      </c>
    </row>
    <row r="3" spans="1:11" ht="77.25" thickBot="1" x14ac:dyDescent="0.3">
      <c r="A3" s="71">
        <v>7</v>
      </c>
      <c r="B3" s="72" t="s">
        <v>64</v>
      </c>
      <c r="C3" s="12" t="s">
        <v>27</v>
      </c>
      <c r="D3" s="17" t="s">
        <v>41</v>
      </c>
      <c r="E3" s="21" t="s">
        <v>10</v>
      </c>
      <c r="F3" s="88">
        <v>8</v>
      </c>
      <c r="G3" s="51">
        <v>1236.06</v>
      </c>
      <c r="H3" s="52">
        <v>1373.4</v>
      </c>
      <c r="I3" s="52">
        <v>1510.74</v>
      </c>
      <c r="J3" s="11">
        <v>1373.4</v>
      </c>
      <c r="K3" s="20">
        <v>10987.2</v>
      </c>
    </row>
    <row r="4" spans="1:11" ht="102.75" thickBot="1" x14ac:dyDescent="0.3">
      <c r="A4" s="71">
        <v>8</v>
      </c>
      <c r="B4" s="72" t="s">
        <v>66</v>
      </c>
      <c r="C4" s="71" t="s">
        <v>69</v>
      </c>
      <c r="D4" s="18" t="s">
        <v>41</v>
      </c>
      <c r="E4" s="29" t="s">
        <v>10</v>
      </c>
      <c r="F4" s="88">
        <v>8</v>
      </c>
      <c r="G4" s="51">
        <v>6519.24</v>
      </c>
      <c r="H4" s="52">
        <v>7243.6</v>
      </c>
      <c r="I4" s="52">
        <v>7967.96</v>
      </c>
      <c r="J4" s="11">
        <v>7243.6</v>
      </c>
      <c r="K4" s="20">
        <v>57948.800000000003</v>
      </c>
    </row>
    <row r="5" spans="1:11" ht="128.25" thickBot="1" x14ac:dyDescent="0.3">
      <c r="A5" s="71">
        <v>11</v>
      </c>
      <c r="B5" s="69" t="s">
        <v>56</v>
      </c>
      <c r="C5" s="69" t="s">
        <v>34</v>
      </c>
      <c r="D5" s="18" t="s">
        <v>41</v>
      </c>
      <c r="E5" s="29" t="s">
        <v>10</v>
      </c>
      <c r="F5" s="88">
        <v>8</v>
      </c>
      <c r="G5" s="51">
        <v>763.02</v>
      </c>
      <c r="H5" s="52">
        <v>847.8</v>
      </c>
      <c r="I5" s="52">
        <v>932.58</v>
      </c>
      <c r="J5" s="11">
        <v>847.8</v>
      </c>
      <c r="K5" s="20">
        <v>6782.4</v>
      </c>
    </row>
    <row r="6" spans="1:11" ht="77.25" thickBot="1" x14ac:dyDescent="0.3">
      <c r="A6" s="71">
        <v>12</v>
      </c>
      <c r="B6" s="69" t="s">
        <v>45</v>
      </c>
      <c r="C6" s="69" t="s">
        <v>35</v>
      </c>
      <c r="D6" s="17" t="s">
        <v>41</v>
      </c>
      <c r="E6" s="21" t="s">
        <v>10</v>
      </c>
      <c r="F6" s="88">
        <v>4</v>
      </c>
      <c r="G6" s="51">
        <v>1645.92</v>
      </c>
      <c r="H6" s="52">
        <v>1828.8</v>
      </c>
      <c r="I6" s="52">
        <v>2011.68</v>
      </c>
      <c r="J6" s="11">
        <v>1828.8</v>
      </c>
      <c r="K6" s="20">
        <v>7315.2</v>
      </c>
    </row>
    <row r="7" spans="1:11" ht="77.25" thickBot="1" x14ac:dyDescent="0.3">
      <c r="A7" s="71">
        <v>19</v>
      </c>
      <c r="B7" s="69" t="s">
        <v>49</v>
      </c>
      <c r="C7" s="58" t="s">
        <v>52</v>
      </c>
      <c r="D7" s="17" t="s">
        <v>41</v>
      </c>
      <c r="E7" s="21" t="s">
        <v>10</v>
      </c>
      <c r="F7" s="88">
        <v>8</v>
      </c>
      <c r="G7" s="51">
        <v>1671.84</v>
      </c>
      <c r="H7" s="52">
        <v>1857.6</v>
      </c>
      <c r="I7" s="52">
        <v>2043.36</v>
      </c>
      <c r="J7" s="11">
        <v>1857.6</v>
      </c>
      <c r="K7" s="20">
        <v>14860.8</v>
      </c>
    </row>
    <row r="8" spans="1:11" ht="128.25" thickBot="1" x14ac:dyDescent="0.3">
      <c r="A8" s="71">
        <v>24</v>
      </c>
      <c r="B8" s="69" t="s">
        <v>74</v>
      </c>
      <c r="C8" s="69" t="s">
        <v>75</v>
      </c>
      <c r="D8" s="17" t="s">
        <v>41</v>
      </c>
      <c r="E8" s="21" t="s">
        <v>10</v>
      </c>
      <c r="F8" s="88">
        <v>2</v>
      </c>
      <c r="G8" s="51">
        <v>8043.1</v>
      </c>
      <c r="H8" s="52">
        <v>8936.7800000000007</v>
      </c>
      <c r="I8" s="52">
        <v>9830.4599999999991</v>
      </c>
      <c r="J8" s="11">
        <v>8936.7800000000007</v>
      </c>
      <c r="K8" s="20">
        <v>17873.560000000001</v>
      </c>
    </row>
    <row r="9" spans="1:11" ht="128.25" thickBot="1" x14ac:dyDescent="0.3">
      <c r="A9" s="71">
        <v>25</v>
      </c>
      <c r="B9" s="69" t="s">
        <v>76</v>
      </c>
      <c r="C9" s="69" t="s">
        <v>77</v>
      </c>
      <c r="D9" s="17" t="s">
        <v>41</v>
      </c>
      <c r="E9" s="21" t="s">
        <v>10</v>
      </c>
      <c r="F9" s="88">
        <v>2</v>
      </c>
      <c r="G9" s="51">
        <v>9166.8700000000008</v>
      </c>
      <c r="H9" s="52">
        <v>10185.41</v>
      </c>
      <c r="I9" s="52">
        <v>11203.95</v>
      </c>
      <c r="J9" s="11">
        <v>10185.41</v>
      </c>
      <c r="K9" s="20">
        <v>20370.82</v>
      </c>
    </row>
    <row r="10" spans="1:11" ht="128.25" thickBot="1" x14ac:dyDescent="0.3">
      <c r="A10" s="71">
        <v>26</v>
      </c>
      <c r="B10" s="69" t="s">
        <v>78</v>
      </c>
      <c r="C10" s="69" t="s">
        <v>80</v>
      </c>
      <c r="D10" s="17" t="s">
        <v>41</v>
      </c>
      <c r="E10" s="21" t="s">
        <v>10</v>
      </c>
      <c r="F10" s="88">
        <v>2</v>
      </c>
      <c r="G10" s="51">
        <v>9166.8700000000008</v>
      </c>
      <c r="H10" s="52">
        <v>10185.41</v>
      </c>
      <c r="I10" s="52">
        <v>11203.95</v>
      </c>
      <c r="J10" s="11">
        <v>10185.41</v>
      </c>
      <c r="K10" s="20">
        <v>20370.82</v>
      </c>
    </row>
    <row r="11" spans="1:11" ht="128.25" thickBot="1" x14ac:dyDescent="0.3">
      <c r="A11" s="71">
        <v>27</v>
      </c>
      <c r="B11" s="69" t="s">
        <v>81</v>
      </c>
      <c r="C11" s="69" t="s">
        <v>84</v>
      </c>
      <c r="D11" s="17" t="s">
        <v>41</v>
      </c>
      <c r="E11" s="21" t="s">
        <v>10</v>
      </c>
      <c r="F11" s="88">
        <v>2</v>
      </c>
      <c r="G11" s="51">
        <v>9166.8700000000008</v>
      </c>
      <c r="H11" s="52">
        <v>10185.41</v>
      </c>
      <c r="I11" s="52">
        <v>11203.95</v>
      </c>
      <c r="J11" s="11">
        <v>10185.41</v>
      </c>
      <c r="K11" s="20">
        <v>20370.82</v>
      </c>
    </row>
    <row r="12" spans="1:11" x14ac:dyDescent="0.25">
      <c r="A12" s="101"/>
      <c r="B12" s="70"/>
      <c r="C12" s="70"/>
      <c r="D12" s="70"/>
      <c r="E12" s="70"/>
      <c r="F12" s="105"/>
      <c r="G12" s="54"/>
      <c r="H12" s="54"/>
      <c r="I12" s="54"/>
      <c r="J12" s="70"/>
      <c r="K12" s="109">
        <v>183562.02000000002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M14" sqref="M14"/>
    </sheetView>
  </sheetViews>
  <sheetFormatPr defaultRowHeight="15" x14ac:dyDescent="0.25"/>
  <cols>
    <col min="3" max="3" width="36.85546875" customWidth="1"/>
  </cols>
  <sheetData>
    <row r="1" spans="1:11" ht="115.5" thickBot="1" x14ac:dyDescent="0.3">
      <c r="A1" s="75" t="s">
        <v>0</v>
      </c>
      <c r="B1" s="75" t="s">
        <v>1</v>
      </c>
      <c r="C1" s="75" t="s">
        <v>2</v>
      </c>
      <c r="D1" s="83" t="s">
        <v>3</v>
      </c>
      <c r="E1" s="85" t="s">
        <v>11</v>
      </c>
      <c r="F1" s="107" t="s">
        <v>4</v>
      </c>
      <c r="G1" s="76" t="s">
        <v>5</v>
      </c>
      <c r="H1" s="76"/>
      <c r="I1" s="76"/>
      <c r="J1" s="6"/>
      <c r="K1" s="19"/>
    </row>
    <row r="2" spans="1:11" ht="77.25" thickBot="1" x14ac:dyDescent="0.3">
      <c r="A2" s="71">
        <v>6</v>
      </c>
      <c r="B2" s="69" t="s">
        <v>63</v>
      </c>
      <c r="C2" s="69" t="s">
        <v>32</v>
      </c>
      <c r="D2" s="17" t="s">
        <v>21</v>
      </c>
      <c r="E2" s="21" t="s">
        <v>10</v>
      </c>
      <c r="F2" s="88">
        <v>3</v>
      </c>
      <c r="G2" s="51">
        <v>751.68</v>
      </c>
      <c r="H2" s="52">
        <v>835.2</v>
      </c>
      <c r="I2" s="52">
        <v>918.72</v>
      </c>
      <c r="J2" s="11">
        <v>835.2</v>
      </c>
      <c r="K2" s="20">
        <v>2505.6</v>
      </c>
    </row>
    <row r="3" spans="1:11" ht="128.25" thickBot="1" x14ac:dyDescent="0.3">
      <c r="A3" s="71">
        <v>11</v>
      </c>
      <c r="B3" s="69" t="s">
        <v>56</v>
      </c>
      <c r="C3" s="69" t="s">
        <v>34</v>
      </c>
      <c r="D3" s="18" t="s">
        <v>21</v>
      </c>
      <c r="E3" s="29" t="s">
        <v>10</v>
      </c>
      <c r="F3" s="88">
        <v>3</v>
      </c>
      <c r="G3" s="51">
        <v>763.02</v>
      </c>
      <c r="H3" s="52">
        <v>847.8</v>
      </c>
      <c r="I3" s="52">
        <v>932.58</v>
      </c>
      <c r="J3" s="11">
        <v>847.8</v>
      </c>
      <c r="K3" s="20">
        <v>2543.4</v>
      </c>
    </row>
    <row r="4" spans="1:11" x14ac:dyDescent="0.25">
      <c r="A4" s="101"/>
      <c r="B4" s="70"/>
      <c r="C4" s="70"/>
      <c r="D4" s="70"/>
      <c r="E4" s="70"/>
      <c r="F4" s="105"/>
      <c r="G4" s="54"/>
      <c r="H4" s="54"/>
      <c r="I4" s="54"/>
      <c r="J4" s="70"/>
      <c r="K4" s="109">
        <v>5049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opLeftCell="A4" workbookViewId="0">
      <selection activeCell="J23" sqref="J23"/>
    </sheetView>
  </sheetViews>
  <sheetFormatPr defaultRowHeight="15" x14ac:dyDescent="0.25"/>
  <cols>
    <col min="3" max="3" width="36.7109375" customWidth="1"/>
  </cols>
  <sheetData>
    <row r="1" spans="1:11" ht="115.5" thickBot="1" x14ac:dyDescent="0.3">
      <c r="A1" s="75" t="s">
        <v>0</v>
      </c>
      <c r="B1" s="75" t="s">
        <v>1</v>
      </c>
      <c r="C1" s="75" t="s">
        <v>2</v>
      </c>
      <c r="D1" s="83" t="s">
        <v>3</v>
      </c>
      <c r="E1" s="85" t="s">
        <v>11</v>
      </c>
      <c r="F1" s="107" t="s">
        <v>4</v>
      </c>
      <c r="G1" s="76" t="s">
        <v>5</v>
      </c>
      <c r="H1" s="76"/>
      <c r="I1" s="76"/>
      <c r="J1" s="6"/>
      <c r="K1" s="19"/>
    </row>
    <row r="2" spans="1:11" ht="128.25" thickBot="1" x14ac:dyDescent="0.3">
      <c r="A2" s="71">
        <v>24</v>
      </c>
      <c r="B2" s="69" t="s">
        <v>74</v>
      </c>
      <c r="C2" s="69" t="s">
        <v>75</v>
      </c>
      <c r="D2" s="17" t="s">
        <v>40</v>
      </c>
      <c r="E2" s="21" t="s">
        <v>10</v>
      </c>
      <c r="F2" s="88">
        <v>3</v>
      </c>
      <c r="G2" s="51">
        <v>8043.1</v>
      </c>
      <c r="H2" s="52">
        <v>8936.7800000000007</v>
      </c>
      <c r="I2" s="52">
        <v>9830.4599999999991</v>
      </c>
      <c r="J2" s="11">
        <v>8936.7800000000007</v>
      </c>
      <c r="K2" s="20">
        <v>26810.34</v>
      </c>
    </row>
    <row r="3" spans="1:11" ht="128.25" thickBot="1" x14ac:dyDescent="0.3">
      <c r="A3" s="71">
        <v>25</v>
      </c>
      <c r="B3" s="69" t="s">
        <v>76</v>
      </c>
      <c r="C3" s="69" t="s">
        <v>79</v>
      </c>
      <c r="D3" s="17" t="s">
        <v>40</v>
      </c>
      <c r="E3" s="21" t="s">
        <v>10</v>
      </c>
      <c r="F3" s="88">
        <v>1</v>
      </c>
      <c r="G3" s="51">
        <v>9166.8700000000008</v>
      </c>
      <c r="H3" s="52">
        <v>10185.41</v>
      </c>
      <c r="I3" s="52">
        <v>11203.95</v>
      </c>
      <c r="J3" s="11">
        <v>10185.41</v>
      </c>
      <c r="K3" s="20">
        <v>10185.41</v>
      </c>
    </row>
    <row r="4" spans="1:11" ht="128.25" thickBot="1" x14ac:dyDescent="0.3">
      <c r="A4" s="71">
        <v>26</v>
      </c>
      <c r="B4" s="69" t="s">
        <v>78</v>
      </c>
      <c r="C4" s="69" t="s">
        <v>85</v>
      </c>
      <c r="D4" s="17" t="s">
        <v>40</v>
      </c>
      <c r="E4" s="21" t="s">
        <v>10</v>
      </c>
      <c r="F4" s="88">
        <v>1</v>
      </c>
      <c r="G4" s="51">
        <v>9166.8700000000008</v>
      </c>
      <c r="H4" s="52">
        <v>10185.41</v>
      </c>
      <c r="I4" s="52">
        <v>11203.95</v>
      </c>
      <c r="J4" s="11">
        <v>10185.41</v>
      </c>
      <c r="K4" s="20">
        <v>10185.41</v>
      </c>
    </row>
    <row r="5" spans="1:11" ht="128.25" thickBot="1" x14ac:dyDescent="0.3">
      <c r="A5" s="71">
        <v>27</v>
      </c>
      <c r="B5" s="69" t="s">
        <v>81</v>
      </c>
      <c r="C5" s="69" t="s">
        <v>83</v>
      </c>
      <c r="D5" s="17" t="s">
        <v>40</v>
      </c>
      <c r="E5" s="21" t="s">
        <v>10</v>
      </c>
      <c r="F5" s="88">
        <v>1</v>
      </c>
      <c r="G5" s="51">
        <v>9166.8700000000008</v>
      </c>
      <c r="H5" s="52">
        <v>10185.41</v>
      </c>
      <c r="I5" s="52">
        <v>11203.95</v>
      </c>
      <c r="J5" s="11">
        <v>10185.41</v>
      </c>
      <c r="K5" s="20">
        <v>10185.41</v>
      </c>
    </row>
    <row r="6" spans="1:11" x14ac:dyDescent="0.25">
      <c r="A6" s="101"/>
      <c r="B6" s="70"/>
      <c r="C6" s="70"/>
      <c r="D6" s="70"/>
      <c r="E6" s="70"/>
      <c r="F6" s="105"/>
      <c r="G6" s="54"/>
      <c r="H6" s="54"/>
      <c r="I6" s="54"/>
      <c r="J6" s="70"/>
      <c r="K6" s="109">
        <v>57366.570000000007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topLeftCell="A16" workbookViewId="0">
      <selection activeCell="A46" sqref="A46"/>
    </sheetView>
  </sheetViews>
  <sheetFormatPr defaultRowHeight="15" x14ac:dyDescent="0.25"/>
  <cols>
    <col min="1" max="1" width="16" style="102" customWidth="1"/>
  </cols>
  <sheetData>
    <row r="1" spans="1:1" ht="15.75" thickBot="1" x14ac:dyDescent="0.3">
      <c r="A1" s="62">
        <v>41932.800000000003</v>
      </c>
    </row>
    <row r="2" spans="1:1" ht="15.75" thickBot="1" x14ac:dyDescent="0.3">
      <c r="A2" s="68">
        <v>27583.64</v>
      </c>
    </row>
    <row r="3" spans="1:1" ht="15.75" thickBot="1" x14ac:dyDescent="0.3">
      <c r="A3" s="68">
        <v>25225.88</v>
      </c>
    </row>
    <row r="4" spans="1:1" ht="15.75" thickBot="1" x14ac:dyDescent="0.3">
      <c r="A4" s="68">
        <v>18919.41</v>
      </c>
    </row>
    <row r="5" spans="1:1" ht="15.75" thickBot="1" x14ac:dyDescent="0.3">
      <c r="A5" s="68">
        <v>25225.88</v>
      </c>
    </row>
    <row r="6" spans="1:1" ht="15.75" thickBot="1" x14ac:dyDescent="0.3">
      <c r="A6" s="68">
        <v>21715.200000000001</v>
      </c>
    </row>
    <row r="7" spans="1:1" ht="15.75" thickBot="1" x14ac:dyDescent="0.3">
      <c r="A7" s="68">
        <v>15107.400000000001</v>
      </c>
    </row>
    <row r="8" spans="1:1" x14ac:dyDescent="0.25">
      <c r="A8" s="61">
        <v>210064.4</v>
      </c>
    </row>
    <row r="9" spans="1:1" x14ac:dyDescent="0.25">
      <c r="A9" s="61">
        <v>94501.9</v>
      </c>
    </row>
    <row r="10" spans="1:1" ht="15.75" thickBot="1" x14ac:dyDescent="0.3">
      <c r="A10" s="61">
        <v>35568</v>
      </c>
    </row>
    <row r="11" spans="1:1" ht="15.75" thickBot="1" x14ac:dyDescent="0.3">
      <c r="A11" s="68">
        <v>26281.800000000003</v>
      </c>
    </row>
    <row r="12" spans="1:1" ht="15.75" thickBot="1" x14ac:dyDescent="0.3">
      <c r="A12" s="68">
        <v>43891.199999999997</v>
      </c>
    </row>
    <row r="13" spans="1:1" ht="15.75" thickBot="1" x14ac:dyDescent="0.3">
      <c r="A13" s="68">
        <v>41760</v>
      </c>
    </row>
    <row r="14" spans="1:1" ht="15.75" thickBot="1" x14ac:dyDescent="0.3">
      <c r="A14" s="68">
        <v>3340.8</v>
      </c>
    </row>
    <row r="15" spans="1:1" ht="15.75" thickBot="1" x14ac:dyDescent="0.3">
      <c r="A15" s="68">
        <v>11808</v>
      </c>
    </row>
    <row r="16" spans="1:1" ht="15.75" thickBot="1" x14ac:dyDescent="0.3">
      <c r="A16" s="68">
        <v>1569.6</v>
      </c>
    </row>
    <row r="17" spans="1:1" ht="15.75" thickBot="1" x14ac:dyDescent="0.3">
      <c r="A17" s="68">
        <v>2476.8000000000002</v>
      </c>
    </row>
    <row r="18" spans="1:1" ht="15.75" thickBot="1" x14ac:dyDescent="0.3">
      <c r="A18" s="68">
        <v>6912</v>
      </c>
    </row>
    <row r="19" spans="1:1" ht="15.75" thickBot="1" x14ac:dyDescent="0.3">
      <c r="A19" s="68">
        <v>33436.800000000003</v>
      </c>
    </row>
    <row r="20" spans="1:1" ht="15.75" thickBot="1" x14ac:dyDescent="0.3">
      <c r="A20" s="68">
        <v>8265.5999999999985</v>
      </c>
    </row>
    <row r="21" spans="1:1" ht="15.75" thickBot="1" x14ac:dyDescent="0.3">
      <c r="A21" s="68">
        <v>16099.2</v>
      </c>
    </row>
    <row r="22" spans="1:1" ht="15.75" thickBot="1" x14ac:dyDescent="0.3">
      <c r="A22" s="68">
        <v>35544.400000000001</v>
      </c>
    </row>
    <row r="23" spans="1:1" ht="15.75" thickBot="1" x14ac:dyDescent="0.3">
      <c r="A23" s="68">
        <v>69009.759999999995</v>
      </c>
    </row>
    <row r="24" spans="1:1" ht="15.75" thickBot="1" x14ac:dyDescent="0.3">
      <c r="A24" s="68">
        <v>89367.8</v>
      </c>
    </row>
    <row r="25" spans="1:1" ht="15.75" thickBot="1" x14ac:dyDescent="0.3">
      <c r="A25" s="68">
        <v>71297.87</v>
      </c>
    </row>
    <row r="26" spans="1:1" ht="15.75" thickBot="1" x14ac:dyDescent="0.3">
      <c r="A26" s="68">
        <v>71297.87</v>
      </c>
    </row>
    <row r="27" spans="1:1" ht="15.75" thickBot="1" x14ac:dyDescent="0.3">
      <c r="A27" s="68">
        <v>71297.87</v>
      </c>
    </row>
    <row r="28" spans="1:1" ht="15.75" thickBot="1" x14ac:dyDescent="0.3">
      <c r="A28" s="68">
        <v>4428</v>
      </c>
    </row>
    <row r="29" spans="1:1" ht="15.75" thickBot="1" x14ac:dyDescent="0.3">
      <c r="A29" s="68">
        <v>4428</v>
      </c>
    </row>
    <row r="30" spans="1:1" ht="15.75" thickBot="1" x14ac:dyDescent="0.3">
      <c r="A30" s="68">
        <v>6417.56</v>
      </c>
    </row>
    <row r="31" spans="1:1" ht="15.75" thickBot="1" x14ac:dyDescent="0.3">
      <c r="A31" s="68">
        <v>6417.56</v>
      </c>
    </row>
    <row r="32" spans="1:1" ht="15.75" thickBot="1" x14ac:dyDescent="0.3">
      <c r="A32" s="68">
        <v>6417.56</v>
      </c>
    </row>
    <row r="33" spans="1:1" ht="15.75" thickBot="1" x14ac:dyDescent="0.3">
      <c r="A33" s="68">
        <v>6417.56</v>
      </c>
    </row>
    <row r="34" spans="1:1" ht="15.75" thickBot="1" x14ac:dyDescent="0.3">
      <c r="A34" s="68">
        <v>50054.400000000001</v>
      </c>
    </row>
    <row r="35" spans="1:1" ht="15.75" thickBot="1" x14ac:dyDescent="0.3">
      <c r="A35" s="68">
        <v>50054.400000000001</v>
      </c>
    </row>
    <row r="36" spans="1:1" ht="15.75" thickBot="1" x14ac:dyDescent="0.3">
      <c r="A36" s="68">
        <v>50054.400000000001</v>
      </c>
    </row>
    <row r="37" spans="1:1" ht="15.75" thickBot="1" x14ac:dyDescent="0.3">
      <c r="A37" s="68">
        <v>50054.400000000001</v>
      </c>
    </row>
    <row r="38" spans="1:1" ht="15.75" thickBot="1" x14ac:dyDescent="0.3">
      <c r="A38" s="68">
        <v>25840.720000000001</v>
      </c>
    </row>
    <row r="39" spans="1:1" ht="15.75" thickBot="1" x14ac:dyDescent="0.3">
      <c r="A39" s="68">
        <v>972.3</v>
      </c>
    </row>
    <row r="40" spans="1:1" ht="15.75" thickBot="1" x14ac:dyDescent="0.3">
      <c r="A40" s="68">
        <v>224.64</v>
      </c>
    </row>
    <row r="41" spans="1:1" ht="15.75" thickBot="1" x14ac:dyDescent="0.3">
      <c r="A41" s="68">
        <v>224.64</v>
      </c>
    </row>
    <row r="42" spans="1:1" ht="15.75" thickBot="1" x14ac:dyDescent="0.3">
      <c r="A42" s="68">
        <v>449.28</v>
      </c>
    </row>
    <row r="43" spans="1:1" ht="15.75" thickBot="1" x14ac:dyDescent="0.3">
      <c r="A43" s="68">
        <v>449.28</v>
      </c>
    </row>
    <row r="44" spans="1:1" ht="15.75" thickBot="1" x14ac:dyDescent="0.3">
      <c r="A44" s="68">
        <v>224.64</v>
      </c>
    </row>
    <row r="45" spans="1:1" ht="15.75" thickBot="1" x14ac:dyDescent="0.3">
      <c r="A45" s="68">
        <v>224.64</v>
      </c>
    </row>
    <row r="46" spans="1:1" x14ac:dyDescent="0.25">
      <c r="A46" s="120">
        <f>SUM(A1:A45)</f>
        <v>1382855.8599999996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НМЦ</vt:lpstr>
      <vt:lpstr>Администрация</vt:lpstr>
      <vt:lpstr>КДН</vt:lpstr>
      <vt:lpstr>ОТ</vt:lpstr>
      <vt:lpstr>ООиП</vt:lpstr>
      <vt:lpstr>Архив</vt:lpstr>
      <vt:lpstr>АК</vt:lpstr>
      <vt:lpstr>Общий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2016-03-24T06:58:24Z</dcterms:modified>
</cp:coreProperties>
</file>